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18488F5-BE69-4DC9-A454-EF2F38962E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0" l="1"/>
  <c r="F24" i="20" s="1"/>
  <c r="E23" i="20"/>
  <c r="E24" i="20" s="1"/>
  <c r="D23" i="20"/>
  <c r="D24" i="20" s="1"/>
  <c r="F15" i="20"/>
  <c r="E15" i="20"/>
  <c r="D15" i="20"/>
  <c r="F12" i="20"/>
  <c r="E12" i="20"/>
  <c r="D12" i="20"/>
  <c r="L37" i="16"/>
  <c r="M37" i="16"/>
  <c r="N37" i="16"/>
  <c r="D16" i="20" l="1"/>
  <c r="E16" i="20"/>
  <c r="F16" i="20"/>
  <c r="L18" i="16"/>
  <c r="M18" i="16"/>
  <c r="N18" i="16"/>
  <c r="L47" i="16"/>
  <c r="M47" i="16"/>
  <c r="N47" i="16"/>
  <c r="L53" i="16"/>
  <c r="M53" i="16"/>
  <c r="N53" i="16"/>
  <c r="N56" i="16"/>
  <c r="M56" i="16"/>
  <c r="L56" i="16"/>
  <c r="L41" i="16"/>
  <c r="M41" i="16"/>
  <c r="N41" i="16"/>
  <c r="L31" i="16"/>
  <c r="M31" i="16"/>
  <c r="N31" i="16"/>
  <c r="L69" i="16"/>
  <c r="M69" i="16"/>
  <c r="N69" i="16"/>
  <c r="I10" i="15" l="1"/>
  <c r="I11" i="15" s="1"/>
  <c r="H10" i="15"/>
  <c r="H11" i="15" s="1"/>
  <c r="G10" i="15"/>
  <c r="G11" i="15" s="1"/>
  <c r="L25" i="16" l="1"/>
  <c r="M25" i="16"/>
  <c r="N25" i="16"/>
  <c r="L62" i="16"/>
  <c r="M62" i="16"/>
  <c r="N62" i="16"/>
  <c r="L78" i="16"/>
  <c r="M78" i="16"/>
  <c r="N78" i="16"/>
  <c r="L75" i="16" l="1"/>
  <c r="M75" i="16"/>
  <c r="N75" i="16"/>
  <c r="N59" i="16"/>
  <c r="N63" i="16" s="1"/>
  <c r="M59" i="16"/>
  <c r="M63" i="16" s="1"/>
  <c r="L59" i="16"/>
  <c r="L63" i="16" s="1"/>
  <c r="L22" i="16"/>
  <c r="M22" i="16"/>
  <c r="N22" i="16"/>
  <c r="L81" i="16" l="1"/>
  <c r="L82" i="16" s="1"/>
  <c r="M81" i="16"/>
  <c r="M82" i="16" s="1"/>
  <c r="N81" i="16"/>
  <c r="N82" i="16" s="1"/>
  <c r="N48" i="16" l="1"/>
  <c r="N83" i="16" s="1"/>
  <c r="I5" i="12" s="1"/>
  <c r="M48" i="16"/>
  <c r="M83" i="16" s="1"/>
  <c r="D5" i="12" s="1"/>
  <c r="L48" i="16"/>
  <c r="E9" i="12" l="1"/>
  <c r="L83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<sst xmlns="http://schemas.openxmlformats.org/spreadsheetml/2006/main" count="501" uniqueCount="313">
  <si>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</si>
  <si>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</si>
  <si>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</si>
  <si>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</si>
  <si>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</si>
  <si>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</si>
  <si>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</si>
  <si>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</si>
  <si>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</si>
  <si>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</si>
  <si>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</si>
  <si>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</si>
  <si>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</si>
  <si>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</si>
  <si>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</si>
  <si>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</si>
  <si>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</si>
  <si>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</si>
  <si>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</si>
  <si>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</si>
  <si>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</si>
  <si>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</si>
  <si>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</si>
  <si>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</si>
  <si>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</si>
  <si>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</si>
  <si>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</si>
  <si>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</si>
  <si>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</si>
  <si>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</si>
  <si>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</si>
  <si>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</si>
  <si>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</si>
  <si>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</si>
  <si>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</si>
  <si>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</si>
  <si>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</si>
  <si>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</si>
  <si>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</si>
  <si>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</si>
  <si>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</si>
  <si>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</si>
  <si>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</si>
  <si>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</si>
  <si>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</si>
  <si>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</si>
  <si>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</si>
  <si>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</si>
  <si>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</si>
  <si>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</si>
  <si>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</si>
  <si>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</si>
  <si>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</si>
  <si>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</si>
  <si>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</si>
  <si>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</si>
  <si>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</si>
  <si>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</si>
  <si>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</si>
  <si>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</si>
  <si>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</si>
  <si>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</si>
  <si>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</si>
  <si>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</si>
  <si>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</si>
  <si>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</si>
  <si>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</si>
  <si>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</si>
  <si>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</si>
  <si>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</si>
  <si>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</si>
  <si>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</si>
  <si>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</si>
  <si>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</si>
  <si>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</si>
  <si>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</si>
  <si>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</si>
  <si>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</si>
  <si>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</si>
  <si>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</si>
  <si>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</si>
  <si>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</si>
  <si>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</si>
  <si>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</si>
  <si>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</si>
  <si>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</si>
  <si>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</si>
  <si>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</si>
  <si>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</si>
  <si>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</si>
  <si>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</si>
  <si>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</si>
  <si>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</si>
  <si>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</si>
  <si>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</si>
  <si>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</si>
  <si>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</si>
  <si>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</si>
  <si>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</si>
  <si>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</si>
  <si>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</si>
  <si>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</si>
  <si>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</si>
  <si>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</si>
  <si>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</si>
  <si>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</si>
  <si>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</si>
  <si>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</si>
  <si>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</si>
  <si>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</si>
  <si>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</si>
  <si>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</si>
  <si>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</si>
  <si>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</si>
  <si>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</si>
  <si>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</si>
  <si>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</si>
  <si>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</si>
  <si>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</si>
  <si>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</si>
  <si>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</si>
  <si>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</si>
  <si>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</si>
  <si>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</si>
  <si>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</si>
  <si>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</si>
  <si>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</si>
  <si>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</si>
  <si>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</si>
  <si>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</si>
  <si>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</si>
  <si>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</si>
  <si>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</si>
  <si>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</si>
  <si>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</si>
  <si>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</si>
  <si>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</si>
  <si>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</si>
  <si>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</si>
  <si>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</si>
  <si>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</si>
  <si>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</si>
  <si>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</si>
  <si>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</si>
  <si>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</si>
  <si>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</si>
  <si>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</si>
  <si>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</si>
  <si>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</si>
  <si>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</si>
  <si>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</si>
  <si>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</si>
  <si>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</si>
  <si>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</si>
  <si>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</si>
  <si>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</si>
  <si>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</si>
  <si>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</si>
  <si>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</si>
  <si>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</si>
  <si>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</si>
  <si>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</si>
  <si>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</si>
  <si>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</si>
  <si>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</si>
  <si>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</si>
  <si>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</si>
  <si>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</si>
  <si>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</si>
  <si>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</si>
  <si>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</si>
  <si>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</si>
  <si>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</si>
  <si>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</si>
  <si>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</si>
  <si>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</si>
  <si>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</si>
  <si>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</si>
  <si>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</si>
  <si>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</si>
  <si>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</si>
  <si>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</si>
  <si>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</si>
  <si>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</si>
  <si>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</si>
  <si>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</si>
  <si>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</si>
  <si>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</si>
  <si>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</si>
  <si>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</si>
  <si>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</si>
  <si>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</si>
  <si>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</si>
  <si>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</si>
  <si>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</si>
  <si>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</si>
  <si>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</si>
  <si>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</si>
  <si>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</si>
  <si>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</si>
  <si>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</si>
  <si>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</si>
  <si>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</si>
  <si>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</si>
  <si>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</si>
  <si>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</si>
  <si>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</si>
  <si>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</si>
  <si>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</si>
  <si>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</si>
  <si>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</si>
  <si>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</si>
  <si>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</si>
  <si>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</si>
  <si>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</si>
  <si>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</si>
  <si>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</si>
  <si>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</si>
  <si>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</si>
  <si>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</si>
  <si>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</si>
  <si>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</si>
  <si>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</si>
  <si>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</si>
  <si>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</si>
  <si>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</si>
  <si>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</si>
  <si>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</si>
  <si>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</si>
  <si>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</si>
  <si>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</si>
  <si>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</si>
  <si>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</si>
  <si>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</si>
  <si>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</si>
  <si>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</si>
  <si>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</si>
  <si>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</si>
  <si>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</si>
  <si>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</si>
  <si>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</si>
  <si>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</si>
  <si>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</si>
  <si>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</si>
  <si>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</si>
  <si>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</si>
  <si>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</si>
  <si>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</si>
  <si>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</si>
  <si>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</si>
  <si>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</si>
  <si>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</si>
  <si>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</si>
  <si>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</si>
  <si>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</si>
  <si>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</si>
  <si>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</si>
  <si>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</si>
  <si>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</si>
  <si>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</si>
  <si>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</si>
  <si>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</si>
  <si>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</si>
  <si>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</si>
  <si>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</si>
  <si>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</si>
  <si>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</si>
  <si>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</si>
  <si>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</si>
  <si>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</si>
  <si>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</si>
  <si>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</si>
  <si>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</si>
  <si>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</si>
  <si>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</si>
  <si>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</si>
  <si>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</si>
  <si>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</si>
  <si>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</si>
  <si>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</si>
  <si>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</si>
  <si>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</si>
  <si>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</si>
  <si>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</si>
  <si>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</si>
  <si>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</si>
  <si>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Total Of Money Service Sector</t>
  </si>
  <si>
    <t xml:space="preserve">Total </t>
  </si>
  <si>
    <t xml:space="preserve">OTC Platform Trading Bulletin No (101) </t>
  </si>
  <si>
    <t>Bulletin No (101)</t>
  </si>
  <si>
    <t>ISX Trading Indices of Thursday 11/6/2026</t>
  </si>
  <si>
    <t>Thursday 11/6/2026</t>
  </si>
  <si>
    <t>Iraq Stock Exchange not trading companies of Thursday 11/6/2026</t>
  </si>
  <si>
    <t xml:space="preserve">Undisclosed Platform Companies Bulletin No (101) </t>
  </si>
  <si>
    <t>Second Platform Market Bulletin No (101)</t>
  </si>
  <si>
    <t xml:space="preserve">Regular Market Bulletin No (101) </t>
  </si>
  <si>
    <t>Economy Bank</t>
  </si>
  <si>
    <t>BEFI</t>
  </si>
  <si>
    <t>Shatt Al Arab Insurance</t>
  </si>
  <si>
    <t>NSHA</t>
  </si>
  <si>
    <t>Non Iraqis' Bulletin  Thursday  Jun 11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</si>
  <si>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</si>
  <si>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</si>
  <si>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</si>
  <si>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</si>
  <si>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</si>
  <si>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</si>
  <si>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</si>
  <si>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</si>
  <si>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</si>
  <si>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Industry Sector</t>
  </si>
  <si>
    <t>Total Industry sector</t>
  </si>
  <si>
    <t>Non Iraqi Trading of Second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</si>
</sst>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167" fontId="84" fillId="0" borderId="0" xfId="1500" applyNumberFormat="1" applyFont="1"/>
    <xf numFmtId="0" fontId="86" fillId="4" borderId="131" xfId="0" applyFont="1" applyFill="1" applyBorder="1" applyAlignment="1">
      <alignment vertical="center" wrapText="1"/>
    </xf>
    <xf numFmtId="0" fontId="83" fillId="60" borderId="131" xfId="0" applyFont="1" applyFill="1" applyBorder="1" applyAlignment="1">
      <alignment horizontal="center" vertical="center" wrapText="1"/>
    </xf>
    <xf numFmtId="1" fontId="86" fillId="4" borderId="131" xfId="1500" applyNumberFormat="1" applyFont="1" applyFill="1" applyBorder="1" applyAlignment="1">
      <alignment horizontal="center" vertical="center" wrapText="1"/>
    </xf>
    <xf numFmtId="167" fontId="86" fillId="60" borderId="131" xfId="1500" applyNumberFormat="1" applyFont="1" applyFill="1" applyBorder="1" applyAlignment="1">
      <alignment horizontal="center" vertical="center" wrapText="1"/>
    </xf>
    <xf numFmtId="167" fontId="83" fillId="0" borderId="138" xfId="1500" applyNumberFormat="1" applyFont="1" applyBorder="1" applyAlignment="1">
      <alignment vertical="center"/>
    </xf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1" fillId="0" borderId="0" xfId="0" applyFont="1"/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7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129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15</xdr:row>
      <xdr:rowOff>28575</xdr:rowOff>
    </xdr:from>
    <xdr:to>
      <xdr:col>7</xdr:col>
      <xdr:colOff>200025</xdr:colOff>
      <xdr:row>21</xdr:row>
      <xdr:rowOff>323850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7AE4EE-8C37-D0AA-F15A-1AE0060D4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4819650"/>
          <a:ext cx="625792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219075</xdr:colOff>
      <xdr:row>15</xdr:row>
      <xdr:rowOff>28575</xdr:rowOff>
    </xdr:from>
    <xdr:to>
      <xdr:col>13</xdr:col>
      <xdr:colOff>2466975</xdr:colOff>
      <xdr:row>22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F675206-4586-2E2E-B15B-98C486C6D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0350" y="4819650"/>
          <a:ext cx="5686425" cy="3152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142875</xdr:colOff>
      <xdr:row>6</xdr:row>
      <xdr:rowOff>9525</xdr:rowOff>
    </xdr:from>
    <xdr:to>
      <xdr:col>13</xdr:col>
      <xdr:colOff>2466975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796FEC7-4496-D63E-B4FD-A9F8C968C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50" y="1971675"/>
          <a:ext cx="33623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6</xdr:col>
      <xdr:colOff>0</xdr:colOff>
      <xdr:row>29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8FE6CF-24C6-9288-F9E8-36AD35D08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53610" cy="313910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1432891</xdr:colOff>
      <xdr:row>29</xdr:row>
      <xdr:rowOff>306457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6EF039-6521-CF73-C2DD-20D148307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10978" cy="31391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63</xdr:row>
      <xdr:rowOff>28256</xdr:rowOff>
    </xdr:from>
    <xdr:to>
      <xdr:col>13</xdr:col>
      <xdr:colOff>1522971</xdr:colOff>
      <xdr:row>63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1123950</xdr:colOff>
      <xdr:row>0</xdr:row>
      <xdr:rowOff>0</xdr:rowOff>
    </xdr:from>
    <xdr:to>
      <xdr:col>5</xdr:col>
      <xdr:colOff>1104900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1A50CB3-F2FA-4D77-84F3-E57AFCE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5" y="0"/>
          <a:ext cx="12668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5" ht="30" customHeight="1">
      <c r="B2" s="182" t="s">
        <v>289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75" t="s">
        <v>290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78" t="s">
        <v>63</v>
      </c>
      <c r="C5" s="179"/>
      <c r="D5" s="180">
        <f>'Bullient '!M83+OTC!H11</f>
        <v>436781177</v>
      </c>
      <c r="E5" s="181"/>
      <c r="F5" s="23"/>
      <c r="G5" s="178" t="s">
        <v>64</v>
      </c>
      <c r="H5" s="179"/>
      <c r="I5" s="180">
        <f>'Bullient '!N83+OTC!I11</f>
        <v>727158452.07999992</v>
      </c>
      <c r="J5" s="181"/>
      <c r="K5" s="24"/>
      <c r="L5" s="178" t="s">
        <v>8</v>
      </c>
      <c r="M5" s="179"/>
      <c r="N5" s="25">
        <f>'Bullient '!L83+OTC!G11</f>
        <v>978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85"/>
      <c r="L6" s="186"/>
      <c r="M6" s="187"/>
      <c r="N6" s="28"/>
    </row>
    <row r="7" spans="2:15" ht="24.95" customHeight="1">
      <c r="B7" s="188" t="s">
        <v>1</v>
      </c>
      <c r="C7" s="189"/>
      <c r="D7" s="190"/>
      <c r="E7" s="29">
        <v>954.14</v>
      </c>
      <c r="F7" s="30"/>
      <c r="G7" s="188" t="s">
        <v>5</v>
      </c>
      <c r="H7" s="189"/>
      <c r="I7" s="190"/>
      <c r="J7" s="29">
        <v>1230.1099999999999</v>
      </c>
      <c r="K7" s="157"/>
      <c r="L7" s="158"/>
      <c r="M7" s="159"/>
      <c r="N7" s="18"/>
    </row>
    <row r="8" spans="2:15" ht="24.95" customHeight="1">
      <c r="B8" s="188" t="s">
        <v>2</v>
      </c>
      <c r="C8" s="189"/>
      <c r="D8" s="190"/>
      <c r="E8" s="29">
        <v>946.97</v>
      </c>
      <c r="F8" s="31"/>
      <c r="G8" s="188" t="s">
        <v>6</v>
      </c>
      <c r="H8" s="189"/>
      <c r="I8" s="190"/>
      <c r="J8" s="29">
        <v>1226.27</v>
      </c>
      <c r="K8" s="157"/>
      <c r="L8" s="158"/>
      <c r="M8" s="159"/>
      <c r="N8" s="18"/>
    </row>
    <row r="9" spans="2:15" ht="24.95" customHeight="1">
      <c r="B9" s="163" t="s">
        <v>3</v>
      </c>
      <c r="C9" s="164"/>
      <c r="D9" s="165"/>
      <c r="E9" s="115">
        <f>((E7/E8)-1)*100</f>
        <v>0.75715175771142729</v>
      </c>
      <c r="F9" s="31"/>
      <c r="G9" s="163" t="s">
        <v>3</v>
      </c>
      <c r="H9" s="164"/>
      <c r="I9" s="165"/>
      <c r="J9" s="115">
        <f>((J7/J8)-1)*100</f>
        <v>0.31314473973920176</v>
      </c>
      <c r="K9" s="157"/>
      <c r="L9" s="158"/>
      <c r="M9" s="159"/>
      <c r="N9" s="18"/>
    </row>
    <row r="10" spans="2:15" ht="24.95" customHeight="1">
      <c r="B10" s="163" t="s">
        <v>4</v>
      </c>
      <c r="C10" s="164"/>
      <c r="D10" s="165"/>
      <c r="E10" s="115">
        <f>E7-E8</f>
        <v>7.1699999999999591</v>
      </c>
      <c r="F10" s="21"/>
      <c r="G10" s="163" t="s">
        <v>4</v>
      </c>
      <c r="H10" s="164"/>
      <c r="I10" s="165"/>
      <c r="J10" s="115">
        <f>J7-J8</f>
        <v>3.8399999999999181</v>
      </c>
      <c r="K10" s="157"/>
      <c r="L10" s="158"/>
      <c r="M10" s="159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1"/>
      <c r="L11" s="158"/>
      <c r="M11" s="159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13</v>
      </c>
      <c r="K12" s="157"/>
      <c r="L12" s="158"/>
      <c r="M12" s="159"/>
      <c r="N12" s="18"/>
      <c r="O12" s="32"/>
    </row>
    <row r="13" spans="2:15" ht="24.95" customHeight="1">
      <c r="B13" s="37" t="s">
        <v>69</v>
      </c>
      <c r="C13" s="38">
        <v>43</v>
      </c>
      <c r="D13" s="39" t="s">
        <v>65</v>
      </c>
      <c r="E13" s="38">
        <v>1</v>
      </c>
      <c r="F13" s="30"/>
      <c r="G13" s="160" t="s">
        <v>67</v>
      </c>
      <c r="H13" s="161"/>
      <c r="I13" s="162"/>
      <c r="J13" s="38">
        <v>18</v>
      </c>
      <c r="K13" s="157"/>
      <c r="L13" s="158"/>
      <c r="M13" s="159"/>
      <c r="N13" s="18"/>
      <c r="O13" s="32"/>
    </row>
    <row r="14" spans="2:15" ht="24.95" customHeight="1">
      <c r="B14" s="163" t="s">
        <v>82</v>
      </c>
      <c r="C14" s="164" t="s">
        <v>10</v>
      </c>
      <c r="D14" s="165" t="s">
        <v>10</v>
      </c>
      <c r="E14" s="38">
        <v>9</v>
      </c>
      <c r="F14" s="21"/>
      <c r="G14" s="166" t="s">
        <v>68</v>
      </c>
      <c r="H14" s="167"/>
      <c r="I14" s="168"/>
      <c r="J14" s="38">
        <v>6</v>
      </c>
      <c r="K14" s="157"/>
      <c r="L14" s="158"/>
      <c r="M14" s="159"/>
      <c r="N14" s="26"/>
      <c r="O14" s="32"/>
    </row>
    <row r="15" spans="2:15" ht="24.95" customHeight="1">
      <c r="B15" s="163" t="s">
        <v>66</v>
      </c>
      <c r="C15" s="164" t="s">
        <v>11</v>
      </c>
      <c r="D15" s="165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55" t="s">
        <v>12</v>
      </c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3" t="s">
        <v>61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1:14" ht="36.75" customHeight="1">
      <c r="A3" s="194" t="s">
        <v>291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</row>
    <row r="4" spans="1:14" ht="21">
      <c r="A4" s="42"/>
      <c r="B4" s="42"/>
      <c r="C4" s="192" t="s">
        <v>13</v>
      </c>
      <c r="D4" s="192"/>
      <c r="E4" s="192"/>
      <c r="F4" s="192"/>
      <c r="G4" s="42"/>
      <c r="H4" s="192" t="s">
        <v>14</v>
      </c>
      <c r="I4" s="192"/>
      <c r="J4" s="192"/>
      <c r="K4" s="192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261</v>
      </c>
      <c r="D6" s="77">
        <v>1.6</v>
      </c>
      <c r="E6" s="91">
        <v>15.11</v>
      </c>
      <c r="F6" s="80">
        <v>3443626</v>
      </c>
      <c r="G6" s="42"/>
      <c r="H6" s="46" t="s">
        <v>137</v>
      </c>
      <c r="I6" s="77">
        <v>13.05</v>
      </c>
      <c r="J6" s="92">
        <v>-10</v>
      </c>
      <c r="K6" s="80">
        <v>1162760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77">
        <v>5.35</v>
      </c>
      <c r="E7" s="91">
        <v>8.08</v>
      </c>
      <c r="F7" s="80">
        <v>5303</v>
      </c>
      <c r="G7" s="42"/>
      <c r="H7" s="46" t="s">
        <v>278</v>
      </c>
      <c r="I7" s="77">
        <v>9.6999999999999993</v>
      </c>
      <c r="J7" s="92">
        <v>-3</v>
      </c>
      <c r="K7" s="80">
        <v>16961</v>
      </c>
      <c r="L7" s="1"/>
    </row>
    <row r="8" spans="1:14" s="49" customFormat="1" ht="17.100000000000001" customHeight="1">
      <c r="A8" s="42"/>
      <c r="B8" s="42"/>
      <c r="C8" s="46" t="s">
        <v>219</v>
      </c>
      <c r="D8" s="77">
        <v>0.75</v>
      </c>
      <c r="E8" s="91">
        <v>5.63</v>
      </c>
      <c r="F8" s="80">
        <v>565397</v>
      </c>
      <c r="G8" s="42"/>
      <c r="H8" s="46" t="s">
        <v>156</v>
      </c>
      <c r="I8" s="77">
        <v>0.35</v>
      </c>
      <c r="J8" s="92">
        <v>-2.78</v>
      </c>
      <c r="K8" s="80">
        <v>16504700</v>
      </c>
    </row>
    <row r="9" spans="1:14" s="49" customFormat="1" ht="17.100000000000001" customHeight="1">
      <c r="A9" s="42"/>
      <c r="B9" s="42"/>
      <c r="C9" s="46" t="s">
        <v>143</v>
      </c>
      <c r="D9" s="77">
        <v>0.2</v>
      </c>
      <c r="E9" s="91">
        <v>5.26</v>
      </c>
      <c r="F9" s="80">
        <v>154998867</v>
      </c>
      <c r="G9" s="42"/>
      <c r="H9" s="46" t="s">
        <v>96</v>
      </c>
      <c r="I9" s="77">
        <v>7</v>
      </c>
      <c r="J9" s="92">
        <v>-2.78</v>
      </c>
      <c r="K9" s="80">
        <v>10000</v>
      </c>
    </row>
    <row r="10" spans="1:14" s="49" customFormat="1" ht="17.100000000000001" customHeight="1">
      <c r="A10" s="42"/>
      <c r="B10" s="42"/>
      <c r="C10" s="46" t="s">
        <v>195</v>
      </c>
      <c r="D10" s="77">
        <v>1.4</v>
      </c>
      <c r="E10" s="91">
        <v>5.26</v>
      </c>
      <c r="F10" s="80">
        <v>310264</v>
      </c>
      <c r="G10" s="42"/>
      <c r="H10" s="46" t="s">
        <v>191</v>
      </c>
      <c r="I10" s="77">
        <v>6.75</v>
      </c>
      <c r="J10" s="92">
        <v>-1.32</v>
      </c>
      <c r="K10" s="80">
        <v>14296228</v>
      </c>
    </row>
    <row r="11" spans="1:14" s="49" customFormat="1" ht="33" customHeight="1">
      <c r="A11" s="42"/>
      <c r="B11" s="42"/>
      <c r="C11" s="193" t="s">
        <v>62</v>
      </c>
      <c r="D11" s="193"/>
      <c r="E11" s="193"/>
      <c r="F11" s="193"/>
      <c r="G11" s="193"/>
      <c r="H11" s="193"/>
      <c r="I11" s="193"/>
      <c r="J11" s="193"/>
      <c r="K11" s="193"/>
    </row>
    <row r="12" spans="1:14" s="49" customFormat="1" ht="33" customHeight="1">
      <c r="A12" s="42"/>
      <c r="B12" s="42"/>
      <c r="C12" s="193"/>
      <c r="D12" s="193"/>
      <c r="E12" s="193"/>
      <c r="F12" s="193"/>
      <c r="G12" s="193"/>
      <c r="H12" s="193"/>
      <c r="I12" s="193"/>
      <c r="J12" s="193"/>
      <c r="K12" s="193"/>
    </row>
    <row r="13" spans="1:14" ht="29.25" customHeight="1">
      <c r="A13" s="42"/>
      <c r="B13" s="42"/>
      <c r="C13" s="192" t="s">
        <v>18</v>
      </c>
      <c r="D13" s="192"/>
      <c r="E13" s="192"/>
      <c r="F13" s="192"/>
      <c r="G13" s="96"/>
      <c r="H13" s="192" t="s">
        <v>7</v>
      </c>
      <c r="I13" s="192"/>
      <c r="J13" s="192"/>
      <c r="K13" s="19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143</v>
      </c>
      <c r="D15" s="77">
        <v>0.2</v>
      </c>
      <c r="E15" s="78">
        <v>5.26</v>
      </c>
      <c r="F15" s="80">
        <v>154998867</v>
      </c>
      <c r="G15" s="1"/>
      <c r="H15" s="46" t="s">
        <v>247</v>
      </c>
      <c r="I15" s="77">
        <v>1.73</v>
      </c>
      <c r="J15" s="78">
        <v>0</v>
      </c>
      <c r="K15" s="80">
        <v>139909049.16</v>
      </c>
    </row>
    <row r="16" spans="1:14" ht="17.100000000000001" customHeight="1">
      <c r="A16" s="42"/>
      <c r="B16" s="42"/>
      <c r="C16" s="46" t="s">
        <v>247</v>
      </c>
      <c r="D16" s="77">
        <v>1.73</v>
      </c>
      <c r="E16" s="78">
        <v>0</v>
      </c>
      <c r="F16" s="80">
        <v>80454301</v>
      </c>
      <c r="G16" s="1"/>
      <c r="H16" s="46" t="s">
        <v>120</v>
      </c>
      <c r="I16" s="77">
        <v>6.33</v>
      </c>
      <c r="J16" s="78">
        <v>2.76</v>
      </c>
      <c r="K16" s="80">
        <v>136017693.69999999</v>
      </c>
    </row>
    <row r="17" spans="1:11" ht="17.100000000000001" customHeight="1">
      <c r="A17" s="42"/>
      <c r="B17" s="42"/>
      <c r="C17" s="46" t="s">
        <v>269</v>
      </c>
      <c r="D17" s="77">
        <v>2.61</v>
      </c>
      <c r="E17" s="78">
        <v>0.38</v>
      </c>
      <c r="F17" s="80">
        <v>22956978</v>
      </c>
      <c r="G17" s="1"/>
      <c r="H17" s="46" t="s">
        <v>191</v>
      </c>
      <c r="I17" s="77">
        <v>6.75</v>
      </c>
      <c r="J17" s="78">
        <v>-1.32</v>
      </c>
      <c r="K17" s="80">
        <v>95826898.469999999</v>
      </c>
    </row>
    <row r="18" spans="1:11" ht="17.100000000000001" customHeight="1">
      <c r="A18" s="42"/>
      <c r="B18" s="42"/>
      <c r="C18" s="46" t="s">
        <v>120</v>
      </c>
      <c r="D18" s="77">
        <v>6.33</v>
      </c>
      <c r="E18" s="78">
        <v>2.76</v>
      </c>
      <c r="F18" s="80">
        <v>21718912</v>
      </c>
      <c r="G18" s="1"/>
      <c r="H18" s="46" t="s">
        <v>276</v>
      </c>
      <c r="I18" s="77">
        <v>16.399999999999999</v>
      </c>
      <c r="J18" s="78">
        <v>0.31</v>
      </c>
      <c r="K18" s="80">
        <v>73646931.269999996</v>
      </c>
    </row>
    <row r="19" spans="1:11" ht="16.5" customHeight="1">
      <c r="A19" s="42"/>
      <c r="B19" s="42"/>
      <c r="C19" s="46" t="s">
        <v>235</v>
      </c>
      <c r="D19" s="77">
        <v>0.13</v>
      </c>
      <c r="E19" s="78">
        <v>0</v>
      </c>
      <c r="F19" s="80">
        <v>17880127</v>
      </c>
      <c r="G19" s="1"/>
      <c r="H19" s="46" t="s">
        <v>269</v>
      </c>
      <c r="I19" s="77">
        <v>2.61</v>
      </c>
      <c r="J19" s="78">
        <v>0.38</v>
      </c>
      <c r="K19" s="80">
        <v>59986075.159999996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87"/>
  <sheetViews>
    <sheetView zoomScale="130" zoomScaleNormal="130" workbookViewId="0">
      <selection activeCell="B4" sqref="B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20" s="52" customFormat="1" ht="16.5" customHeight="1">
      <c r="A1" s="51"/>
      <c r="B1" s="195" t="s">
        <v>295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7"/>
      <c r="O1" s="58"/>
      <c r="P1" s="58"/>
      <c r="Q1" s="58"/>
      <c r="R1" s="58"/>
      <c r="S1" s="58"/>
      <c r="T1" s="58"/>
    </row>
    <row r="2" spans="1:20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  <c r="T2" s="58"/>
    </row>
    <row r="3" spans="1:20" ht="14.1" customHeight="1">
      <c r="A3" s="58"/>
      <c r="B3" s="198" t="s">
        <v>29</v>
      </c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200"/>
    </row>
    <row r="4" spans="1:20" ht="14.1" customHeight="1">
      <c r="A4" s="58"/>
      <c r="B4" s="46" t="s">
        <v>233</v>
      </c>
      <c r="C4" s="59" t="s">
        <v>232</v>
      </c>
      <c r="D4" s="100">
        <v>0.26</v>
      </c>
      <c r="E4" s="100">
        <v>0.26</v>
      </c>
      <c r="F4" s="100">
        <v>0.26</v>
      </c>
      <c r="G4" s="100">
        <v>0.26</v>
      </c>
      <c r="H4" s="100">
        <v>0.25</v>
      </c>
      <c r="I4" s="77">
        <v>0.26</v>
      </c>
      <c r="J4" s="77">
        <v>0.25</v>
      </c>
      <c r="K4" s="95">
        <v>4</v>
      </c>
      <c r="L4" s="79">
        <v>9</v>
      </c>
      <c r="M4" s="80">
        <v>7000138</v>
      </c>
      <c r="N4" s="80">
        <v>1820035.88</v>
      </c>
    </row>
    <row r="5" spans="1:20" ht="14.1" customHeight="1">
      <c r="A5" s="58"/>
      <c r="B5" s="46" t="s">
        <v>269</v>
      </c>
      <c r="C5" s="59" t="s">
        <v>270</v>
      </c>
      <c r="D5" s="100">
        <v>2.6</v>
      </c>
      <c r="E5" s="100">
        <v>2.62</v>
      </c>
      <c r="F5" s="100">
        <v>2.6</v>
      </c>
      <c r="G5" s="100">
        <v>2.61</v>
      </c>
      <c r="H5" s="100">
        <v>2.6</v>
      </c>
      <c r="I5" s="77">
        <v>2.61</v>
      </c>
      <c r="J5" s="77">
        <v>2.6</v>
      </c>
      <c r="K5" s="95">
        <v>0.38</v>
      </c>
      <c r="L5" s="79">
        <v>63</v>
      </c>
      <c r="M5" s="80">
        <v>22956978</v>
      </c>
      <c r="N5" s="80">
        <v>59986075.159999996</v>
      </c>
    </row>
    <row r="6" spans="1:20" ht="14.1" customHeight="1">
      <c r="A6" s="58"/>
      <c r="B6" s="46" t="s">
        <v>113</v>
      </c>
      <c r="C6" s="59" t="s">
        <v>114</v>
      </c>
      <c r="D6" s="100">
        <v>0.66</v>
      </c>
      <c r="E6" s="100">
        <v>0.66</v>
      </c>
      <c r="F6" s="100">
        <v>0.66</v>
      </c>
      <c r="G6" s="100">
        <v>0.66</v>
      </c>
      <c r="H6" s="100">
        <v>0.66</v>
      </c>
      <c r="I6" s="77">
        <v>0.66</v>
      </c>
      <c r="J6" s="77">
        <v>0.66</v>
      </c>
      <c r="K6" s="95">
        <v>0</v>
      </c>
      <c r="L6" s="79">
        <v>8</v>
      </c>
      <c r="M6" s="80">
        <v>3907455</v>
      </c>
      <c r="N6" s="80">
        <v>2578920.2999999998</v>
      </c>
    </row>
    <row r="7" spans="1:20" ht="14.1" customHeight="1">
      <c r="A7" s="58"/>
      <c r="B7" s="106" t="s">
        <v>296</v>
      </c>
      <c r="C7" s="107" t="s">
        <v>297</v>
      </c>
      <c r="D7" s="100">
        <v>0.23</v>
      </c>
      <c r="E7" s="100">
        <v>0.23</v>
      </c>
      <c r="F7" s="100">
        <v>0.22</v>
      </c>
      <c r="G7" s="100">
        <v>0.23</v>
      </c>
      <c r="H7" s="100">
        <v>0.23</v>
      </c>
      <c r="I7" s="100">
        <v>0.23</v>
      </c>
      <c r="J7" s="100">
        <v>0.23</v>
      </c>
      <c r="K7" s="101">
        <v>0</v>
      </c>
      <c r="L7" s="98">
        <v>9</v>
      </c>
      <c r="M7" s="99">
        <v>13022591</v>
      </c>
      <c r="N7" s="99">
        <v>2985195.93</v>
      </c>
    </row>
    <row r="8" spans="1:20" ht="14.1" customHeight="1">
      <c r="A8" s="58"/>
      <c r="B8" s="46" t="s">
        <v>156</v>
      </c>
      <c r="C8" s="59" t="s">
        <v>157</v>
      </c>
      <c r="D8" s="100">
        <v>0.36</v>
      </c>
      <c r="E8" s="100">
        <v>0.36</v>
      </c>
      <c r="F8" s="100">
        <v>0.35</v>
      </c>
      <c r="G8" s="100">
        <v>0.35</v>
      </c>
      <c r="H8" s="100">
        <v>0.36</v>
      </c>
      <c r="I8" s="77">
        <v>0.35</v>
      </c>
      <c r="J8" s="77">
        <v>0.36</v>
      </c>
      <c r="K8" s="95">
        <v>-2.78</v>
      </c>
      <c r="L8" s="79">
        <v>5</v>
      </c>
      <c r="M8" s="80">
        <v>16504700</v>
      </c>
      <c r="N8" s="80">
        <v>5776672</v>
      </c>
    </row>
    <row r="9" spans="1:20" ht="14.1" customHeight="1">
      <c r="A9" s="58"/>
      <c r="B9" s="46" t="s">
        <v>199</v>
      </c>
      <c r="C9" s="59" t="s">
        <v>200</v>
      </c>
      <c r="D9" s="100">
        <v>1.06</v>
      </c>
      <c r="E9" s="100">
        <v>1.06</v>
      </c>
      <c r="F9" s="100">
        <v>1.06</v>
      </c>
      <c r="G9" s="100">
        <v>1.06</v>
      </c>
      <c r="H9" s="100">
        <v>1.05</v>
      </c>
      <c r="I9" s="77">
        <v>1.06</v>
      </c>
      <c r="J9" s="77">
        <v>1.05</v>
      </c>
      <c r="K9" s="95">
        <v>0.95</v>
      </c>
      <c r="L9" s="79">
        <v>3</v>
      </c>
      <c r="M9" s="80">
        <v>27168</v>
      </c>
      <c r="N9" s="80">
        <v>28798.080000000002</v>
      </c>
    </row>
    <row r="10" spans="1:20" ht="14.1" customHeight="1">
      <c r="A10" s="58"/>
      <c r="B10" s="46" t="s">
        <v>139</v>
      </c>
      <c r="C10" s="59" t="s">
        <v>140</v>
      </c>
      <c r="D10" s="100">
        <v>0.08</v>
      </c>
      <c r="E10" s="100">
        <v>0.08</v>
      </c>
      <c r="F10" s="100">
        <v>0.08</v>
      </c>
      <c r="G10" s="100">
        <v>0.08</v>
      </c>
      <c r="H10" s="100">
        <v>0.08</v>
      </c>
      <c r="I10" s="77">
        <v>0.08</v>
      </c>
      <c r="J10" s="77">
        <v>0.08</v>
      </c>
      <c r="K10" s="95">
        <v>0</v>
      </c>
      <c r="L10" s="79">
        <v>2</v>
      </c>
      <c r="M10" s="80">
        <v>15000000</v>
      </c>
      <c r="N10" s="80">
        <v>1200000</v>
      </c>
    </row>
    <row r="11" spans="1:20" ht="14.1" customHeight="1">
      <c r="A11" s="58"/>
      <c r="B11" s="46" t="s">
        <v>128</v>
      </c>
      <c r="C11" s="59" t="s">
        <v>129</v>
      </c>
      <c r="D11" s="100">
        <v>1.2</v>
      </c>
      <c r="E11" s="100">
        <v>1.2</v>
      </c>
      <c r="F11" s="100">
        <v>1.2</v>
      </c>
      <c r="G11" s="100">
        <v>1.2</v>
      </c>
      <c r="H11" s="100">
        <v>1.2</v>
      </c>
      <c r="I11" s="77">
        <v>1.2</v>
      </c>
      <c r="J11" s="77">
        <v>1.2</v>
      </c>
      <c r="K11" s="95">
        <v>0</v>
      </c>
      <c r="L11" s="79">
        <v>1</v>
      </c>
      <c r="M11" s="80">
        <v>100000</v>
      </c>
      <c r="N11" s="80">
        <v>120000</v>
      </c>
    </row>
    <row r="12" spans="1:20" ht="14.1" customHeight="1">
      <c r="A12" s="58"/>
      <c r="B12" s="46" t="s">
        <v>235</v>
      </c>
      <c r="C12" s="59" t="s">
        <v>234</v>
      </c>
      <c r="D12" s="100">
        <v>0.13</v>
      </c>
      <c r="E12" s="100">
        <v>0.13</v>
      </c>
      <c r="F12" s="100">
        <v>0.13</v>
      </c>
      <c r="G12" s="100">
        <v>0.13</v>
      </c>
      <c r="H12" s="100">
        <v>0.13</v>
      </c>
      <c r="I12" s="77">
        <v>0.13</v>
      </c>
      <c r="J12" s="77">
        <v>0.13</v>
      </c>
      <c r="K12" s="95">
        <v>0</v>
      </c>
      <c r="L12" s="79">
        <v>5</v>
      </c>
      <c r="M12" s="80">
        <v>17880127</v>
      </c>
      <c r="N12" s="80">
        <v>2324416.5099999998</v>
      </c>
    </row>
    <row r="13" spans="1:20" ht="14.1" customHeight="1">
      <c r="A13" s="58"/>
      <c r="B13" s="46" t="s">
        <v>247</v>
      </c>
      <c r="C13" s="59" t="s">
        <v>248</v>
      </c>
      <c r="D13" s="100">
        <v>1.73</v>
      </c>
      <c r="E13" s="100">
        <v>1.75</v>
      </c>
      <c r="F13" s="100">
        <v>1.73</v>
      </c>
      <c r="G13" s="100">
        <v>1.74</v>
      </c>
      <c r="H13" s="100">
        <v>1.73</v>
      </c>
      <c r="I13" s="77">
        <v>1.73</v>
      </c>
      <c r="J13" s="77">
        <v>1.73</v>
      </c>
      <c r="K13" s="95">
        <v>0</v>
      </c>
      <c r="L13" s="79">
        <v>57</v>
      </c>
      <c r="M13" s="80">
        <v>80454301</v>
      </c>
      <c r="N13" s="80">
        <v>139909049.16</v>
      </c>
    </row>
    <row r="14" spans="1:20" ht="14.1" customHeight="1">
      <c r="A14" s="58"/>
      <c r="B14" s="46" t="s">
        <v>267</v>
      </c>
      <c r="C14" s="59" t="s">
        <v>268</v>
      </c>
      <c r="D14" s="100">
        <v>4</v>
      </c>
      <c r="E14" s="100">
        <v>4.04</v>
      </c>
      <c r="F14" s="100">
        <v>3.99</v>
      </c>
      <c r="G14" s="100">
        <v>4.01</v>
      </c>
      <c r="H14" s="100">
        <v>4</v>
      </c>
      <c r="I14" s="77">
        <v>4</v>
      </c>
      <c r="J14" s="77">
        <v>4</v>
      </c>
      <c r="K14" s="95">
        <v>0</v>
      </c>
      <c r="L14" s="79">
        <v>68</v>
      </c>
      <c r="M14" s="80">
        <v>11752936</v>
      </c>
      <c r="N14" s="80">
        <v>47130280.060000002</v>
      </c>
    </row>
    <row r="15" spans="1:20" ht="14.1" customHeight="1">
      <c r="A15" s="58"/>
      <c r="B15" s="46" t="s">
        <v>143</v>
      </c>
      <c r="C15" s="59" t="s">
        <v>144</v>
      </c>
      <c r="D15" s="100">
        <v>0.19</v>
      </c>
      <c r="E15" s="100">
        <v>0.2</v>
      </c>
      <c r="F15" s="100">
        <v>0.19</v>
      </c>
      <c r="G15" s="100">
        <v>0.19</v>
      </c>
      <c r="H15" s="100">
        <v>0.19</v>
      </c>
      <c r="I15" s="77">
        <v>0.2</v>
      </c>
      <c r="J15" s="77">
        <v>0.19</v>
      </c>
      <c r="K15" s="95">
        <v>5.26</v>
      </c>
      <c r="L15" s="79">
        <v>55</v>
      </c>
      <c r="M15" s="80">
        <v>154998867</v>
      </c>
      <c r="N15" s="80">
        <v>29474784.73</v>
      </c>
    </row>
    <row r="16" spans="1:20" ht="14.1" customHeight="1">
      <c r="A16" s="58"/>
      <c r="B16" s="46" t="s">
        <v>219</v>
      </c>
      <c r="C16" s="59" t="s">
        <v>220</v>
      </c>
      <c r="D16" s="100">
        <v>0.74</v>
      </c>
      <c r="E16" s="100">
        <v>0.76</v>
      </c>
      <c r="F16" s="100">
        <v>0.74</v>
      </c>
      <c r="G16" s="100">
        <v>0.75</v>
      </c>
      <c r="H16" s="100">
        <v>0.65</v>
      </c>
      <c r="I16" s="77">
        <v>0.75</v>
      </c>
      <c r="J16" s="77">
        <v>0.71</v>
      </c>
      <c r="K16" s="95">
        <v>5.63</v>
      </c>
      <c r="L16" s="79">
        <v>4</v>
      </c>
      <c r="M16" s="80">
        <v>565397</v>
      </c>
      <c r="N16" s="80">
        <v>424047.75</v>
      </c>
    </row>
    <row r="17" spans="1:14" ht="14.1" customHeight="1">
      <c r="A17" s="58"/>
      <c r="B17" s="46" t="s">
        <v>189</v>
      </c>
      <c r="C17" s="59" t="s">
        <v>190</v>
      </c>
      <c r="D17" s="100">
        <v>0.05</v>
      </c>
      <c r="E17" s="100">
        <v>0.05</v>
      </c>
      <c r="F17" s="100">
        <v>0.05</v>
      </c>
      <c r="G17" s="100">
        <v>0.05</v>
      </c>
      <c r="H17" s="100">
        <v>0.05</v>
      </c>
      <c r="I17" s="77">
        <v>0.05</v>
      </c>
      <c r="J17" s="77">
        <v>0.05</v>
      </c>
      <c r="K17" s="95">
        <v>0</v>
      </c>
      <c r="L17" s="79">
        <v>42</v>
      </c>
      <c r="M17" s="80">
        <v>15589370</v>
      </c>
      <c r="N17" s="80">
        <v>779468.5</v>
      </c>
    </row>
    <row r="18" spans="1:14" ht="14.1" customHeight="1">
      <c r="A18" s="58"/>
      <c r="B18" s="204" t="s">
        <v>89</v>
      </c>
      <c r="C18" s="205"/>
      <c r="D18" s="201"/>
      <c r="E18" s="202"/>
      <c r="F18" s="202"/>
      <c r="G18" s="202"/>
      <c r="H18" s="202"/>
      <c r="I18" s="202"/>
      <c r="J18" s="202"/>
      <c r="K18" s="203"/>
      <c r="L18" s="60">
        <f>SUM(L4:L17)</f>
        <v>331</v>
      </c>
      <c r="M18" s="60">
        <f>SUM(M4:M17)</f>
        <v>359760028</v>
      </c>
      <c r="N18" s="61">
        <f>SUM(N4:N17)</f>
        <v>294537744.06</v>
      </c>
    </row>
    <row r="19" spans="1:14" ht="14.1" customHeight="1">
      <c r="A19" s="58"/>
      <c r="B19" s="198" t="s">
        <v>30</v>
      </c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200"/>
    </row>
    <row r="20" spans="1:14" ht="14.1" customHeight="1">
      <c r="A20" s="58"/>
      <c r="B20" s="46" t="s">
        <v>276</v>
      </c>
      <c r="C20" s="59" t="s">
        <v>277</v>
      </c>
      <c r="D20" s="63">
        <v>16.350000000000001</v>
      </c>
      <c r="E20" s="77">
        <v>16.420000000000002</v>
      </c>
      <c r="F20" s="77">
        <v>16.350000000000001</v>
      </c>
      <c r="G20" s="77">
        <v>16.38</v>
      </c>
      <c r="H20" s="77">
        <v>16.27</v>
      </c>
      <c r="I20" s="77">
        <v>16.399999999999999</v>
      </c>
      <c r="J20" s="77">
        <v>16.350000000000001</v>
      </c>
      <c r="K20" s="78">
        <v>0.31</v>
      </c>
      <c r="L20" s="79">
        <v>85</v>
      </c>
      <c r="M20" s="80">
        <v>4496050</v>
      </c>
      <c r="N20" s="80">
        <v>73646931.269999996</v>
      </c>
    </row>
    <row r="21" spans="1:14" ht="14.1" customHeight="1">
      <c r="A21" s="58"/>
      <c r="B21" s="46" t="s">
        <v>197</v>
      </c>
      <c r="C21" s="59" t="s">
        <v>198</v>
      </c>
      <c r="D21" s="63">
        <v>4.87</v>
      </c>
      <c r="E21" s="77">
        <v>4.87</v>
      </c>
      <c r="F21" s="77">
        <v>4.55</v>
      </c>
      <c r="G21" s="77">
        <v>4.5599999999999996</v>
      </c>
      <c r="H21" s="77">
        <v>4.5</v>
      </c>
      <c r="I21" s="77">
        <v>4.55</v>
      </c>
      <c r="J21" s="77">
        <v>4.55</v>
      </c>
      <c r="K21" s="78">
        <v>0</v>
      </c>
      <c r="L21" s="79">
        <v>15</v>
      </c>
      <c r="M21" s="80">
        <v>572310</v>
      </c>
      <c r="N21" s="80">
        <v>2607755.98</v>
      </c>
    </row>
    <row r="22" spans="1:14" ht="14.1" customHeight="1">
      <c r="A22" s="58"/>
      <c r="B22" s="204" t="s">
        <v>115</v>
      </c>
      <c r="C22" s="205"/>
      <c r="D22" s="201"/>
      <c r="E22" s="202"/>
      <c r="F22" s="202"/>
      <c r="G22" s="202"/>
      <c r="H22" s="202"/>
      <c r="I22" s="202"/>
      <c r="J22" s="202"/>
      <c r="K22" s="203"/>
      <c r="L22" s="62">
        <f>SUM(L20:L21)</f>
        <v>100</v>
      </c>
      <c r="M22" s="60">
        <f>SUM(M20:M21)</f>
        <v>5068360</v>
      </c>
      <c r="N22" s="48">
        <f>SUM(N20:N21)</f>
        <v>76254687.25</v>
      </c>
    </row>
    <row r="23" spans="1:14" ht="14.1" customHeight="1">
      <c r="A23" s="58"/>
      <c r="B23" s="198" t="s">
        <v>94</v>
      </c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200"/>
    </row>
    <row r="24" spans="1:14" ht="14.1" customHeight="1">
      <c r="A24" s="58"/>
      <c r="B24" s="46" t="s">
        <v>249</v>
      </c>
      <c r="C24" s="59" t="s">
        <v>250</v>
      </c>
      <c r="D24" s="77">
        <v>0.9</v>
      </c>
      <c r="E24" s="77">
        <v>0.9</v>
      </c>
      <c r="F24" s="77">
        <v>0.81</v>
      </c>
      <c r="G24" s="77">
        <v>0.83</v>
      </c>
      <c r="H24" s="77">
        <v>0.9</v>
      </c>
      <c r="I24" s="77">
        <v>0.9</v>
      </c>
      <c r="J24" s="77">
        <v>0.9</v>
      </c>
      <c r="K24" s="78">
        <v>0</v>
      </c>
      <c r="L24" s="79">
        <v>3</v>
      </c>
      <c r="M24" s="80">
        <v>388358</v>
      </c>
      <c r="N24" s="80">
        <v>322522.2</v>
      </c>
    </row>
    <row r="25" spans="1:14" ht="14.1" customHeight="1">
      <c r="A25" s="58"/>
      <c r="B25" s="204" t="s">
        <v>275</v>
      </c>
      <c r="C25" s="205"/>
      <c r="D25" s="201"/>
      <c r="E25" s="202"/>
      <c r="F25" s="202"/>
      <c r="G25" s="202"/>
      <c r="H25" s="202"/>
      <c r="I25" s="202"/>
      <c r="J25" s="202"/>
      <c r="K25" s="203"/>
      <c r="L25" s="65">
        <f>SUM(L24)</f>
        <v>3</v>
      </c>
      <c r="M25" s="65">
        <f>SUM(M24)</f>
        <v>388358</v>
      </c>
      <c r="N25" s="65">
        <f>SUM(N24)</f>
        <v>322522.2</v>
      </c>
    </row>
    <row r="26" spans="1:14" ht="14.1" customHeight="1">
      <c r="A26" s="58"/>
      <c r="B26" s="198" t="s">
        <v>83</v>
      </c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200"/>
    </row>
    <row r="27" spans="1:14" ht="14.1" customHeight="1">
      <c r="A27" s="58"/>
      <c r="B27" s="46" t="s">
        <v>193</v>
      </c>
      <c r="C27" s="59" t="s">
        <v>194</v>
      </c>
      <c r="D27" s="77">
        <v>22.33</v>
      </c>
      <c r="E27" s="77">
        <v>22.59</v>
      </c>
      <c r="F27" s="77">
        <v>22.33</v>
      </c>
      <c r="G27" s="77">
        <v>22.34</v>
      </c>
      <c r="H27" s="77">
        <v>22.33</v>
      </c>
      <c r="I27" s="77">
        <v>22.59</v>
      </c>
      <c r="J27" s="77">
        <v>22.33</v>
      </c>
      <c r="K27" s="78">
        <v>1.1599999999999999</v>
      </c>
      <c r="L27" s="79">
        <v>4</v>
      </c>
      <c r="M27" s="80">
        <v>22459</v>
      </c>
      <c r="N27" s="80">
        <v>501769.47</v>
      </c>
    </row>
    <row r="28" spans="1:14" ht="14.1" customHeight="1">
      <c r="A28" s="58"/>
      <c r="B28" s="46" t="s">
        <v>170</v>
      </c>
      <c r="C28" s="59" t="s">
        <v>171</v>
      </c>
      <c r="D28" s="77">
        <v>4.55</v>
      </c>
      <c r="E28" s="100">
        <v>4.55</v>
      </c>
      <c r="F28" s="100">
        <v>4.55</v>
      </c>
      <c r="G28" s="100">
        <v>4.55</v>
      </c>
      <c r="H28" s="77">
        <v>4.5999999999999996</v>
      </c>
      <c r="I28" s="100">
        <v>4.55</v>
      </c>
      <c r="J28" s="100">
        <v>4.5999999999999996</v>
      </c>
      <c r="K28" s="101">
        <v>-1.0900000000000001</v>
      </c>
      <c r="L28" s="98">
        <v>2</v>
      </c>
      <c r="M28" s="99">
        <v>8461</v>
      </c>
      <c r="N28" s="99">
        <v>38497.550000000003</v>
      </c>
    </row>
    <row r="29" spans="1:14" ht="14.1" customHeight="1">
      <c r="A29" s="58"/>
      <c r="B29" s="46" t="s">
        <v>96</v>
      </c>
      <c r="C29" s="59" t="s">
        <v>95</v>
      </c>
      <c r="D29" s="77">
        <v>7</v>
      </c>
      <c r="E29" s="100">
        <v>7</v>
      </c>
      <c r="F29" s="100">
        <v>7</v>
      </c>
      <c r="G29" s="100">
        <v>7</v>
      </c>
      <c r="H29" s="100">
        <v>7.2</v>
      </c>
      <c r="I29" s="100">
        <v>7</v>
      </c>
      <c r="J29" s="100">
        <v>7.2</v>
      </c>
      <c r="K29" s="101">
        <v>-2.78</v>
      </c>
      <c r="L29" s="98">
        <v>2</v>
      </c>
      <c r="M29" s="99">
        <v>10000</v>
      </c>
      <c r="N29" s="99">
        <v>70000</v>
      </c>
    </row>
    <row r="30" spans="1:14" ht="14.1" customHeight="1">
      <c r="A30" s="58"/>
      <c r="B30" s="46" t="s">
        <v>135</v>
      </c>
      <c r="C30" s="59" t="s">
        <v>136</v>
      </c>
      <c r="D30" s="77">
        <v>3.36</v>
      </c>
      <c r="E30" s="77">
        <v>3.95</v>
      </c>
      <c r="F30" s="77">
        <v>3.36</v>
      </c>
      <c r="G30" s="77">
        <v>3.58</v>
      </c>
      <c r="H30" s="77">
        <v>3.27</v>
      </c>
      <c r="I30" s="77">
        <v>3.5</v>
      </c>
      <c r="J30" s="77">
        <v>3.35</v>
      </c>
      <c r="K30" s="78">
        <v>4.4800000000000004</v>
      </c>
      <c r="L30" s="79">
        <v>86</v>
      </c>
      <c r="M30" s="80">
        <v>11916201</v>
      </c>
      <c r="N30" s="80">
        <v>42614263.549999997</v>
      </c>
    </row>
    <row r="31" spans="1:14" ht="14.1" customHeight="1">
      <c r="A31" s="58"/>
      <c r="B31" s="204" t="s">
        <v>90</v>
      </c>
      <c r="C31" s="205"/>
      <c r="D31" s="201"/>
      <c r="E31" s="202"/>
      <c r="F31" s="202"/>
      <c r="G31" s="202"/>
      <c r="H31" s="202"/>
      <c r="I31" s="202"/>
      <c r="J31" s="202"/>
      <c r="K31" s="203"/>
      <c r="L31" s="65">
        <f>SUM(L27:L30)</f>
        <v>94</v>
      </c>
      <c r="M31" s="65">
        <f>SUM(M27:M30)</f>
        <v>11957121</v>
      </c>
      <c r="N31" s="65">
        <f>SUM(N27:N30)</f>
        <v>43224530.57</v>
      </c>
    </row>
    <row r="32" spans="1:14" ht="14.1" customHeight="1">
      <c r="A32" s="58"/>
      <c r="B32" s="198" t="s">
        <v>84</v>
      </c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200"/>
    </row>
    <row r="33" spans="1:20" ht="14.1" customHeight="1">
      <c r="A33" s="58"/>
      <c r="B33" s="46" t="s">
        <v>120</v>
      </c>
      <c r="C33" s="59" t="s">
        <v>121</v>
      </c>
      <c r="D33" s="77">
        <v>6.16</v>
      </c>
      <c r="E33" s="77">
        <v>6.35</v>
      </c>
      <c r="F33" s="77">
        <v>6.16</v>
      </c>
      <c r="G33" s="77">
        <v>6.26</v>
      </c>
      <c r="H33" s="77">
        <v>6.14</v>
      </c>
      <c r="I33" s="77">
        <v>6.33</v>
      </c>
      <c r="J33" s="77">
        <v>6.16</v>
      </c>
      <c r="K33" s="78">
        <v>2.76</v>
      </c>
      <c r="L33" s="79">
        <v>133</v>
      </c>
      <c r="M33" s="80">
        <v>21718912</v>
      </c>
      <c r="N33" s="80">
        <v>136017693.69999999</v>
      </c>
    </row>
    <row r="34" spans="1:20" ht="14.1" customHeight="1">
      <c r="A34" s="58"/>
      <c r="B34" s="46" t="s">
        <v>273</v>
      </c>
      <c r="C34" s="59" t="s">
        <v>274</v>
      </c>
      <c r="D34" s="77">
        <v>19.989999999999998</v>
      </c>
      <c r="E34" s="100">
        <v>19.989999999999998</v>
      </c>
      <c r="F34" s="100">
        <v>19.989999999999998</v>
      </c>
      <c r="G34" s="100">
        <v>19.989999999999998</v>
      </c>
      <c r="H34" s="77">
        <v>19.989999999999998</v>
      </c>
      <c r="I34" s="100">
        <v>19.989999999999998</v>
      </c>
      <c r="J34" s="100">
        <v>19.989999999999998</v>
      </c>
      <c r="K34" s="101">
        <v>0</v>
      </c>
      <c r="L34" s="98">
        <v>1</v>
      </c>
      <c r="M34" s="99">
        <v>1000000</v>
      </c>
      <c r="N34" s="99">
        <v>19990000</v>
      </c>
    </row>
    <row r="35" spans="1:20" ht="14.1" customHeight="1">
      <c r="A35" s="58"/>
      <c r="B35" s="46" t="s">
        <v>168</v>
      </c>
      <c r="C35" s="59" t="s">
        <v>169</v>
      </c>
      <c r="D35" s="77">
        <v>2.64</v>
      </c>
      <c r="E35" s="77">
        <v>2.65</v>
      </c>
      <c r="F35" s="77">
        <v>2.63</v>
      </c>
      <c r="G35" s="77">
        <v>2.64</v>
      </c>
      <c r="H35" s="77">
        <v>2.63</v>
      </c>
      <c r="I35" s="77">
        <v>2.65</v>
      </c>
      <c r="J35" s="77">
        <v>2.63</v>
      </c>
      <c r="K35" s="78">
        <v>0.76</v>
      </c>
      <c r="L35" s="79">
        <v>7</v>
      </c>
      <c r="M35" s="80">
        <v>1040000</v>
      </c>
      <c r="N35" s="80">
        <v>2748100</v>
      </c>
    </row>
    <row r="36" spans="1:20" ht="14.1" customHeight="1">
      <c r="A36" s="58"/>
      <c r="B36" s="46" t="s">
        <v>224</v>
      </c>
      <c r="C36" s="59" t="s">
        <v>225</v>
      </c>
      <c r="D36" s="77">
        <v>2.4700000000000002</v>
      </c>
      <c r="E36" s="77">
        <v>2.5299999999999998</v>
      </c>
      <c r="F36" s="77">
        <v>2.4700000000000002</v>
      </c>
      <c r="G36" s="77">
        <v>2.5</v>
      </c>
      <c r="H36" s="77">
        <v>2.48</v>
      </c>
      <c r="I36" s="77">
        <v>2.5299999999999998</v>
      </c>
      <c r="J36" s="77">
        <v>2.5</v>
      </c>
      <c r="K36" s="78">
        <v>1.2</v>
      </c>
      <c r="L36" s="79">
        <v>50</v>
      </c>
      <c r="M36" s="80">
        <v>8101540</v>
      </c>
      <c r="N36" s="80">
        <v>20290151.879999999</v>
      </c>
    </row>
    <row r="37" spans="1:20" ht="14.1" customHeight="1">
      <c r="A37" s="58"/>
      <c r="B37" s="204" t="s">
        <v>91</v>
      </c>
      <c r="C37" s="205"/>
      <c r="D37" s="201"/>
      <c r="E37" s="202"/>
      <c r="F37" s="202"/>
      <c r="G37" s="202"/>
      <c r="H37" s="202"/>
      <c r="I37" s="202"/>
      <c r="J37" s="202"/>
      <c r="K37" s="203"/>
      <c r="L37" s="65">
        <f>SUM(L33:L36)</f>
        <v>191</v>
      </c>
      <c r="M37" s="65">
        <f>SUM(M33:M36)</f>
        <v>31860452</v>
      </c>
      <c r="N37" s="65">
        <f>SUM(N33:N36)</f>
        <v>179045945.57999998</v>
      </c>
    </row>
    <row r="38" spans="1:20" ht="14.1" customHeight="1">
      <c r="A38" s="58"/>
      <c r="B38" s="198" t="s">
        <v>31</v>
      </c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200"/>
    </row>
    <row r="39" spans="1:20" ht="14.1" customHeight="1">
      <c r="A39" s="58"/>
      <c r="B39" s="46" t="s">
        <v>137</v>
      </c>
      <c r="C39" s="59" t="s">
        <v>138</v>
      </c>
      <c r="D39" s="100">
        <v>14.5</v>
      </c>
      <c r="E39" s="100">
        <v>14.5</v>
      </c>
      <c r="F39" s="100">
        <v>13.05</v>
      </c>
      <c r="G39" s="100">
        <v>13.07</v>
      </c>
      <c r="H39" s="100">
        <v>13.73</v>
      </c>
      <c r="I39" s="100">
        <v>13.05</v>
      </c>
      <c r="J39" s="100">
        <v>14.5</v>
      </c>
      <c r="K39" s="101">
        <v>-10</v>
      </c>
      <c r="L39" s="98">
        <v>29</v>
      </c>
      <c r="M39" s="99">
        <v>1162760</v>
      </c>
      <c r="N39" s="99">
        <v>15195178</v>
      </c>
    </row>
    <row r="40" spans="1:20" ht="14.1" customHeight="1">
      <c r="A40" s="58"/>
      <c r="B40" s="46" t="s">
        <v>251</v>
      </c>
      <c r="C40" s="59" t="s">
        <v>252</v>
      </c>
      <c r="D40" s="100">
        <v>66</v>
      </c>
      <c r="E40" s="100">
        <v>66</v>
      </c>
      <c r="F40" s="100">
        <v>65</v>
      </c>
      <c r="G40" s="100">
        <v>65.92</v>
      </c>
      <c r="H40" s="100">
        <v>65</v>
      </c>
      <c r="I40" s="100">
        <v>65</v>
      </c>
      <c r="J40" s="100">
        <v>65</v>
      </c>
      <c r="K40" s="101">
        <v>0</v>
      </c>
      <c r="L40" s="98">
        <v>6</v>
      </c>
      <c r="M40" s="99">
        <v>27100</v>
      </c>
      <c r="N40" s="99">
        <v>1786500</v>
      </c>
    </row>
    <row r="41" spans="1:20" ht="14.1" customHeight="1">
      <c r="A41" s="58"/>
      <c r="B41" s="204" t="s">
        <v>92</v>
      </c>
      <c r="C41" s="205"/>
      <c r="D41" s="201"/>
      <c r="E41" s="202"/>
      <c r="F41" s="202"/>
      <c r="G41" s="202"/>
      <c r="H41" s="202"/>
      <c r="I41" s="202"/>
      <c r="J41" s="202"/>
      <c r="K41" s="203"/>
      <c r="L41" s="64">
        <f>SUM(L39:L40)</f>
        <v>35</v>
      </c>
      <c r="M41" s="61">
        <f>SUM(M39:M40)</f>
        <v>1189860</v>
      </c>
      <c r="N41" s="61">
        <f>SUM(N39:N40)</f>
        <v>16981678</v>
      </c>
    </row>
    <row r="42" spans="1:20" ht="14.1" customHeight="1">
      <c r="A42" s="58"/>
      <c r="B42" s="198" t="s">
        <v>85</v>
      </c>
      <c r="C42" s="199"/>
      <c r="D42" s="199"/>
      <c r="E42" s="199"/>
      <c r="F42" s="199"/>
      <c r="G42" s="199"/>
      <c r="H42" s="199"/>
      <c r="I42" s="199"/>
      <c r="J42" s="199"/>
      <c r="K42" s="199"/>
      <c r="L42" s="199"/>
      <c r="M42" s="199"/>
      <c r="N42" s="200"/>
    </row>
    <row r="43" spans="1:20" ht="14.1" customHeight="1">
      <c r="A43" s="58"/>
      <c r="B43" s="46" t="s">
        <v>174</v>
      </c>
      <c r="C43" s="59" t="s">
        <v>175</v>
      </c>
      <c r="D43" s="100">
        <v>2.11</v>
      </c>
      <c r="E43" s="100">
        <v>2.11</v>
      </c>
      <c r="F43" s="100">
        <v>2.11</v>
      </c>
      <c r="G43" s="100">
        <v>2.11</v>
      </c>
      <c r="H43" s="100">
        <v>2.11</v>
      </c>
      <c r="I43" s="100">
        <v>2.11</v>
      </c>
      <c r="J43" s="100">
        <v>2.11</v>
      </c>
      <c r="K43" s="101">
        <v>0</v>
      </c>
      <c r="L43" s="98">
        <v>1</v>
      </c>
      <c r="M43" s="99">
        <v>9940</v>
      </c>
      <c r="N43" s="99">
        <v>20973.4</v>
      </c>
    </row>
    <row r="44" spans="1:20" ht="14.1" customHeight="1">
      <c r="A44" s="58"/>
      <c r="B44" s="46" t="s">
        <v>278</v>
      </c>
      <c r="C44" s="59" t="s">
        <v>279</v>
      </c>
      <c r="D44" s="100">
        <v>9.6999999999999993</v>
      </c>
      <c r="E44" s="100">
        <v>9.9499999999999993</v>
      </c>
      <c r="F44" s="100">
        <v>9.6999999999999993</v>
      </c>
      <c r="G44" s="100">
        <v>9.8800000000000008</v>
      </c>
      <c r="H44" s="100">
        <v>10</v>
      </c>
      <c r="I44" s="100">
        <v>9.6999999999999993</v>
      </c>
      <c r="J44" s="100">
        <v>10</v>
      </c>
      <c r="K44" s="101">
        <v>-3</v>
      </c>
      <c r="L44" s="98">
        <v>4</v>
      </c>
      <c r="M44" s="99">
        <v>16961</v>
      </c>
      <c r="N44" s="99">
        <v>167621.70000000001</v>
      </c>
    </row>
    <row r="45" spans="1:20" ht="14.1" customHeight="1">
      <c r="A45" s="58"/>
      <c r="B45" s="46" t="s">
        <v>180</v>
      </c>
      <c r="C45" s="59" t="s">
        <v>181</v>
      </c>
      <c r="D45" s="100">
        <v>4.7</v>
      </c>
      <c r="E45" s="100">
        <v>4.7</v>
      </c>
      <c r="F45" s="100">
        <v>4.7</v>
      </c>
      <c r="G45" s="100">
        <v>4.7</v>
      </c>
      <c r="H45" s="100">
        <v>4.7</v>
      </c>
      <c r="I45" s="100">
        <v>4.7</v>
      </c>
      <c r="J45" s="100">
        <v>4.7</v>
      </c>
      <c r="K45" s="101">
        <v>0</v>
      </c>
      <c r="L45" s="98">
        <v>8</v>
      </c>
      <c r="M45" s="99">
        <v>319120</v>
      </c>
      <c r="N45" s="99">
        <v>1499864</v>
      </c>
    </row>
    <row r="46" spans="1:20" ht="14.1" customHeight="1">
      <c r="A46" s="58"/>
      <c r="B46" s="46" t="s">
        <v>87</v>
      </c>
      <c r="C46" s="59" t="s">
        <v>43</v>
      </c>
      <c r="D46" s="100">
        <v>0.36</v>
      </c>
      <c r="E46" s="100">
        <v>0.36</v>
      </c>
      <c r="F46" s="100">
        <v>0.36</v>
      </c>
      <c r="G46" s="100">
        <v>0.36</v>
      </c>
      <c r="H46" s="100">
        <v>0.36</v>
      </c>
      <c r="I46" s="100">
        <v>0.36</v>
      </c>
      <c r="J46" s="100">
        <v>0.36</v>
      </c>
      <c r="K46" s="101">
        <v>0</v>
      </c>
      <c r="L46" s="98">
        <v>1</v>
      </c>
      <c r="M46" s="99">
        <v>3000</v>
      </c>
      <c r="N46" s="99">
        <v>1080</v>
      </c>
    </row>
    <row r="47" spans="1:20" ht="14.1" customHeight="1">
      <c r="A47" s="58"/>
      <c r="B47" s="204" t="s">
        <v>184</v>
      </c>
      <c r="C47" s="205"/>
      <c r="D47" s="201"/>
      <c r="E47" s="202"/>
      <c r="F47" s="202"/>
      <c r="G47" s="202"/>
      <c r="H47" s="202"/>
      <c r="I47" s="202"/>
      <c r="J47" s="202"/>
      <c r="K47" s="203"/>
      <c r="L47" s="64">
        <f>SUM(L43:L46)</f>
        <v>14</v>
      </c>
      <c r="M47" s="61">
        <f>SUM(M43:M46)</f>
        <v>349021</v>
      </c>
      <c r="N47" s="61">
        <f>SUM(N43:N46)</f>
        <v>1689539.1</v>
      </c>
    </row>
    <row r="48" spans="1:20" s="52" customFormat="1" ht="14.1" customHeight="1">
      <c r="B48" s="66" t="s">
        <v>32</v>
      </c>
      <c r="C48" s="206"/>
      <c r="D48" s="207"/>
      <c r="E48" s="207"/>
      <c r="F48" s="207"/>
      <c r="G48" s="207"/>
      <c r="H48" s="207"/>
      <c r="I48" s="207"/>
      <c r="J48" s="207"/>
      <c r="K48" s="208"/>
      <c r="L48" s="67">
        <f>L47+L41+L37+L31+L22+L18+L25</f>
        <v>768</v>
      </c>
      <c r="M48" s="67">
        <f>M47+M41+M37+M31+M22+M18+M25</f>
        <v>410573200</v>
      </c>
      <c r="N48" s="67">
        <f>N47+N41+N37+N31+N22+N18+N25</f>
        <v>612056646.75999999</v>
      </c>
      <c r="O48" s="58"/>
      <c r="P48" s="58"/>
      <c r="Q48" s="58"/>
      <c r="R48" s="58"/>
      <c r="S48" s="58"/>
      <c r="T48" s="58"/>
    </row>
    <row r="49" spans="1:20" s="52" customFormat="1" ht="22.5" customHeight="1">
      <c r="A49" s="51"/>
      <c r="B49" s="195" t="s">
        <v>294</v>
      </c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7"/>
      <c r="O49" s="58"/>
      <c r="P49" s="58"/>
      <c r="Q49" s="58"/>
      <c r="R49" s="58"/>
      <c r="S49" s="58"/>
      <c r="T49" s="58"/>
    </row>
    <row r="50" spans="1:20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  <c r="O50" s="58"/>
      <c r="P50" s="58"/>
      <c r="Q50" s="58"/>
      <c r="R50" s="58"/>
      <c r="S50" s="58"/>
      <c r="T50" s="58"/>
    </row>
    <row r="51" spans="1:20" s="52" customFormat="1" ht="15" customHeight="1">
      <c r="B51" s="198" t="s">
        <v>29</v>
      </c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9"/>
      <c r="N51" s="200"/>
      <c r="O51" s="58"/>
      <c r="P51" s="58"/>
      <c r="Q51" s="58"/>
      <c r="R51" s="58"/>
      <c r="S51" s="58"/>
      <c r="T51" s="58"/>
    </row>
    <row r="52" spans="1:20" ht="15" customHeight="1">
      <c r="A52" s="58"/>
      <c r="B52" s="46" t="s">
        <v>176</v>
      </c>
      <c r="C52" s="59" t="s">
        <v>177</v>
      </c>
      <c r="D52" s="100">
        <v>0.56000000000000005</v>
      </c>
      <c r="E52" s="100">
        <v>0.56000000000000005</v>
      </c>
      <c r="F52" s="100">
        <v>0.56000000000000005</v>
      </c>
      <c r="G52" s="100">
        <v>0.56000000000000005</v>
      </c>
      <c r="H52" s="100">
        <v>0.56000000000000005</v>
      </c>
      <c r="I52" s="100">
        <v>0.56000000000000005</v>
      </c>
      <c r="J52" s="100">
        <v>0.56000000000000005</v>
      </c>
      <c r="K52" s="101">
        <v>0</v>
      </c>
      <c r="L52" s="98">
        <v>5</v>
      </c>
      <c r="M52" s="99">
        <v>2250000</v>
      </c>
      <c r="N52" s="99">
        <v>1260000</v>
      </c>
    </row>
    <row r="53" spans="1:20" ht="15" customHeight="1">
      <c r="A53" s="58"/>
      <c r="B53" s="204" t="s">
        <v>89</v>
      </c>
      <c r="C53" s="205"/>
      <c r="D53" s="201"/>
      <c r="E53" s="202"/>
      <c r="F53" s="202"/>
      <c r="G53" s="202"/>
      <c r="H53" s="202"/>
      <c r="I53" s="202"/>
      <c r="J53" s="202"/>
      <c r="K53" s="203"/>
      <c r="L53" s="65">
        <f>SUM(L52:L52)</f>
        <v>5</v>
      </c>
      <c r="M53" s="65">
        <f>SUM(M52:M52)</f>
        <v>2250000</v>
      </c>
      <c r="N53" s="65">
        <f>SUM(N52:N52)</f>
        <v>1260000</v>
      </c>
    </row>
    <row r="54" spans="1:20" ht="15" customHeight="1">
      <c r="A54" s="58"/>
      <c r="B54" s="198" t="s">
        <v>94</v>
      </c>
      <c r="C54" s="199"/>
      <c r="D54" s="199"/>
      <c r="E54" s="199"/>
      <c r="F54" s="199"/>
      <c r="G54" s="199"/>
      <c r="H54" s="199"/>
      <c r="I54" s="199"/>
      <c r="J54" s="199"/>
      <c r="K54" s="199"/>
      <c r="L54" s="199"/>
      <c r="M54" s="199"/>
      <c r="N54" s="200"/>
    </row>
    <row r="55" spans="1:20" ht="15" customHeight="1">
      <c r="A55" s="58"/>
      <c r="B55" s="46" t="s">
        <v>230</v>
      </c>
      <c r="C55" s="59" t="s">
        <v>231</v>
      </c>
      <c r="D55" s="100">
        <v>4.95</v>
      </c>
      <c r="E55" s="77">
        <v>5.35</v>
      </c>
      <c r="F55" s="77">
        <v>4.95</v>
      </c>
      <c r="G55" s="77">
        <v>5.33</v>
      </c>
      <c r="H55" s="77">
        <v>5.09</v>
      </c>
      <c r="I55" s="77">
        <v>5.35</v>
      </c>
      <c r="J55" s="77">
        <v>4.95</v>
      </c>
      <c r="K55" s="78">
        <v>8.08</v>
      </c>
      <c r="L55" s="79">
        <v>3</v>
      </c>
      <c r="M55" s="80">
        <v>5303</v>
      </c>
      <c r="N55" s="80">
        <v>28249.85</v>
      </c>
    </row>
    <row r="56" spans="1:20" ht="15" customHeight="1">
      <c r="A56" s="58"/>
      <c r="B56" s="204" t="s">
        <v>275</v>
      </c>
      <c r="C56" s="205"/>
      <c r="D56" s="201"/>
      <c r="E56" s="202"/>
      <c r="F56" s="202"/>
      <c r="G56" s="202"/>
      <c r="H56" s="202"/>
      <c r="I56" s="202"/>
      <c r="J56" s="202"/>
      <c r="K56" s="203"/>
      <c r="L56" s="65">
        <f>SUM(L55)</f>
        <v>3</v>
      </c>
      <c r="M56" s="65">
        <f>SUM(M55)</f>
        <v>5303</v>
      </c>
      <c r="N56" s="65">
        <f>SUM(N55)</f>
        <v>28249.85</v>
      </c>
    </row>
    <row r="57" spans="1:20" ht="15" customHeight="1">
      <c r="A57" s="58"/>
      <c r="B57" s="198" t="s">
        <v>83</v>
      </c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200"/>
    </row>
    <row r="58" spans="1:20" ht="15" customHeight="1">
      <c r="A58" s="58"/>
      <c r="B58" s="46" t="s">
        <v>33</v>
      </c>
      <c r="C58" s="59" t="s">
        <v>34</v>
      </c>
      <c r="D58" s="100">
        <v>1.67</v>
      </c>
      <c r="E58" s="100">
        <v>1.68</v>
      </c>
      <c r="F58" s="100">
        <v>1.67</v>
      </c>
      <c r="G58" s="100">
        <v>1.68</v>
      </c>
      <c r="H58" s="100">
        <v>1.67</v>
      </c>
      <c r="I58" s="100">
        <v>1.68</v>
      </c>
      <c r="J58" s="100">
        <v>1.67</v>
      </c>
      <c r="K58" s="101">
        <v>0.6</v>
      </c>
      <c r="L58" s="98">
        <v>5</v>
      </c>
      <c r="M58" s="99">
        <v>291162</v>
      </c>
      <c r="N58" s="99">
        <v>489133.88</v>
      </c>
    </row>
    <row r="59" spans="1:20" ht="15" customHeight="1">
      <c r="A59" s="58"/>
      <c r="B59" s="204" t="s">
        <v>91</v>
      </c>
      <c r="C59" s="205"/>
      <c r="D59" s="201"/>
      <c r="E59" s="202"/>
      <c r="F59" s="202"/>
      <c r="G59" s="202"/>
      <c r="H59" s="202"/>
      <c r="I59" s="202"/>
      <c r="J59" s="202"/>
      <c r="K59" s="203"/>
      <c r="L59" s="65">
        <f>SUM(L58:L58)</f>
        <v>5</v>
      </c>
      <c r="M59" s="65">
        <f>SUM(M58:M58)</f>
        <v>291162</v>
      </c>
      <c r="N59" s="65">
        <f>SUM(N58:N58)</f>
        <v>489133.88</v>
      </c>
    </row>
    <row r="60" spans="1:20" ht="15" customHeight="1">
      <c r="A60" s="58"/>
      <c r="B60" s="198" t="s">
        <v>84</v>
      </c>
      <c r="C60" s="199"/>
      <c r="D60" s="199"/>
      <c r="E60" s="199"/>
      <c r="F60" s="199"/>
      <c r="G60" s="199"/>
      <c r="H60" s="199"/>
      <c r="I60" s="199"/>
      <c r="J60" s="199"/>
      <c r="K60" s="199"/>
      <c r="L60" s="199"/>
      <c r="M60" s="199"/>
      <c r="N60" s="200"/>
    </row>
    <row r="61" spans="1:20" ht="15" customHeight="1">
      <c r="A61" s="58"/>
      <c r="B61" s="46" t="s">
        <v>35</v>
      </c>
      <c r="C61" s="59" t="s">
        <v>36</v>
      </c>
      <c r="D61" s="82">
        <v>2.93</v>
      </c>
      <c r="E61" s="82">
        <v>2.97</v>
      </c>
      <c r="F61" s="82">
        <v>2.92</v>
      </c>
      <c r="G61" s="82">
        <v>2.95</v>
      </c>
      <c r="H61" s="82">
        <v>2.92</v>
      </c>
      <c r="I61" s="82">
        <v>2.97</v>
      </c>
      <c r="J61" s="82">
        <v>2.93</v>
      </c>
      <c r="K61" s="87">
        <v>1.37</v>
      </c>
      <c r="L61" s="88">
        <v>11</v>
      </c>
      <c r="M61" s="89">
        <v>2007852</v>
      </c>
      <c r="N61" s="89">
        <v>5931928.8600000003</v>
      </c>
    </row>
    <row r="62" spans="1:20" ht="15" customHeight="1">
      <c r="A62" s="58"/>
      <c r="B62" s="204" t="s">
        <v>91</v>
      </c>
      <c r="C62" s="205"/>
      <c r="D62" s="201"/>
      <c r="E62" s="202"/>
      <c r="F62" s="202"/>
      <c r="G62" s="202"/>
      <c r="H62" s="202"/>
      <c r="I62" s="202"/>
      <c r="J62" s="202"/>
      <c r="K62" s="203"/>
      <c r="L62" s="65">
        <f>SUM(L61:L61)</f>
        <v>11</v>
      </c>
      <c r="M62" s="65">
        <f>SUM(M61:M61)</f>
        <v>2007852</v>
      </c>
      <c r="N62" s="65">
        <f>SUM(N61:N61)</f>
        <v>5931928.8600000003</v>
      </c>
    </row>
    <row r="63" spans="1:20" s="52" customFormat="1" ht="15" customHeight="1">
      <c r="B63" s="66" t="s">
        <v>122</v>
      </c>
      <c r="C63" s="206"/>
      <c r="D63" s="209"/>
      <c r="E63" s="209"/>
      <c r="F63" s="209"/>
      <c r="G63" s="209"/>
      <c r="H63" s="209"/>
      <c r="I63" s="209"/>
      <c r="J63" s="209"/>
      <c r="K63" s="208"/>
      <c r="L63" s="67">
        <f>L62+L53+L59+L56</f>
        <v>24</v>
      </c>
      <c r="M63" s="67">
        <f t="shared" ref="M63:N63" si="0">M62+M53+M59+M56</f>
        <v>4554317</v>
      </c>
      <c r="N63" s="67">
        <f t="shared" si="0"/>
        <v>7709312.5899999999</v>
      </c>
      <c r="O63" s="58"/>
      <c r="P63" s="58"/>
      <c r="Q63" s="58"/>
      <c r="R63" s="58"/>
      <c r="S63" s="58"/>
      <c r="T63" s="58"/>
    </row>
    <row r="64" spans="1:20" s="52" customFormat="1" ht="22.5" customHeight="1">
      <c r="A64" s="51"/>
      <c r="B64" s="195" t="s">
        <v>293</v>
      </c>
      <c r="C64" s="196"/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7"/>
      <c r="O64" s="58"/>
      <c r="P64" s="58"/>
      <c r="Q64" s="58"/>
      <c r="R64" s="58"/>
      <c r="S64" s="58"/>
      <c r="T64" s="58"/>
    </row>
    <row r="65" spans="1:20" s="52" customFormat="1" ht="44.25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  <c r="O65" s="58"/>
      <c r="P65" s="58"/>
      <c r="Q65" s="58"/>
      <c r="R65" s="58"/>
      <c r="S65" s="58"/>
      <c r="T65" s="58"/>
    </row>
    <row r="66" spans="1:20" ht="15" customHeight="1">
      <c r="A66" s="58"/>
      <c r="B66" s="198" t="s">
        <v>83</v>
      </c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200"/>
    </row>
    <row r="67" spans="1:20" ht="15" customHeight="1">
      <c r="A67" s="58"/>
      <c r="B67" s="93" t="s">
        <v>195</v>
      </c>
      <c r="C67" s="94" t="s">
        <v>196</v>
      </c>
      <c r="D67" s="90">
        <v>1.38</v>
      </c>
      <c r="E67" s="100">
        <v>1.4</v>
      </c>
      <c r="F67" s="100">
        <v>1.38</v>
      </c>
      <c r="G67" s="100">
        <v>1.38</v>
      </c>
      <c r="H67" s="100">
        <v>1.34</v>
      </c>
      <c r="I67" s="100">
        <v>1.4</v>
      </c>
      <c r="J67" s="100">
        <v>1.33</v>
      </c>
      <c r="K67" s="101">
        <v>5.26</v>
      </c>
      <c r="L67" s="98">
        <v>2</v>
      </c>
      <c r="M67" s="99">
        <v>310264</v>
      </c>
      <c r="N67" s="99">
        <v>428204.32</v>
      </c>
    </row>
    <row r="68" spans="1:20" ht="15" customHeight="1">
      <c r="A68" s="58"/>
      <c r="B68" s="93" t="s">
        <v>86</v>
      </c>
      <c r="C68" s="94" t="s">
        <v>42</v>
      </c>
      <c r="D68" s="90">
        <v>1.5</v>
      </c>
      <c r="E68" s="100">
        <v>1.5</v>
      </c>
      <c r="F68" s="100">
        <v>1.5</v>
      </c>
      <c r="G68" s="100">
        <v>1.5</v>
      </c>
      <c r="H68" s="100">
        <v>1.5</v>
      </c>
      <c r="I68" s="100">
        <v>1.5</v>
      </c>
      <c r="J68" s="100">
        <v>1.5</v>
      </c>
      <c r="K68" s="101">
        <v>0</v>
      </c>
      <c r="L68" s="98">
        <v>2</v>
      </c>
      <c r="M68" s="99">
        <v>6667</v>
      </c>
      <c r="N68" s="99">
        <v>10000.5</v>
      </c>
    </row>
    <row r="69" spans="1:20" ht="15" customHeight="1">
      <c r="A69" s="58"/>
      <c r="B69" s="204" t="s">
        <v>91</v>
      </c>
      <c r="C69" s="205"/>
      <c r="D69" s="201"/>
      <c r="E69" s="202"/>
      <c r="F69" s="202"/>
      <c r="G69" s="202"/>
      <c r="H69" s="202"/>
      <c r="I69" s="202"/>
      <c r="J69" s="202"/>
      <c r="K69" s="203"/>
      <c r="L69" s="65">
        <f>SUM(L67:L68)</f>
        <v>4</v>
      </c>
      <c r="M69" s="65">
        <f>SUM(M67:M68)</f>
        <v>316931</v>
      </c>
      <c r="N69" s="65">
        <f>SUM(N67:N68)</f>
        <v>438204.82</v>
      </c>
    </row>
    <row r="70" spans="1:20" ht="15" customHeight="1">
      <c r="A70" s="58"/>
      <c r="B70" s="198" t="s">
        <v>84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00"/>
    </row>
    <row r="71" spans="1:20" ht="15" customHeight="1">
      <c r="A71" s="58"/>
      <c r="B71" s="93" t="s">
        <v>261</v>
      </c>
      <c r="C71" s="94" t="s">
        <v>262</v>
      </c>
      <c r="D71" s="90">
        <v>1.45</v>
      </c>
      <c r="E71" s="100">
        <v>1.6</v>
      </c>
      <c r="F71" s="100">
        <v>1.45</v>
      </c>
      <c r="G71" s="100">
        <v>1.45</v>
      </c>
      <c r="H71" s="100">
        <v>1.39</v>
      </c>
      <c r="I71" s="100">
        <v>1.6</v>
      </c>
      <c r="J71" s="100">
        <v>1.39</v>
      </c>
      <c r="K71" s="101">
        <v>15.11</v>
      </c>
      <c r="L71" s="98">
        <v>10</v>
      </c>
      <c r="M71" s="99">
        <v>3443626</v>
      </c>
      <c r="N71" s="99">
        <v>5009793.82</v>
      </c>
    </row>
    <row r="72" spans="1:20" ht="15" customHeight="1">
      <c r="A72" s="58"/>
      <c r="B72" s="93" t="s">
        <v>147</v>
      </c>
      <c r="C72" s="94" t="s">
        <v>148</v>
      </c>
      <c r="D72" s="90">
        <v>1.42</v>
      </c>
      <c r="E72" s="100">
        <v>1.42</v>
      </c>
      <c r="F72" s="100">
        <v>1.42</v>
      </c>
      <c r="G72" s="100">
        <v>1.42</v>
      </c>
      <c r="H72" s="100">
        <v>1.36</v>
      </c>
      <c r="I72" s="100">
        <v>1.42</v>
      </c>
      <c r="J72" s="100">
        <v>1.36</v>
      </c>
      <c r="K72" s="101">
        <v>4.41</v>
      </c>
      <c r="L72" s="98">
        <v>1</v>
      </c>
      <c r="M72" s="99">
        <v>10511</v>
      </c>
      <c r="N72" s="99">
        <v>14925.62</v>
      </c>
    </row>
    <row r="73" spans="1:20" ht="15" customHeight="1">
      <c r="A73" s="58"/>
      <c r="B73" s="93" t="s">
        <v>207</v>
      </c>
      <c r="C73" s="94" t="s">
        <v>208</v>
      </c>
      <c r="D73" s="90">
        <v>1.8</v>
      </c>
      <c r="E73" s="100">
        <v>1.8</v>
      </c>
      <c r="F73" s="100">
        <v>1.8</v>
      </c>
      <c r="G73" s="100">
        <v>1.8</v>
      </c>
      <c r="H73" s="100">
        <v>1.81</v>
      </c>
      <c r="I73" s="100">
        <v>1.8</v>
      </c>
      <c r="J73" s="100">
        <v>1.8</v>
      </c>
      <c r="K73" s="101">
        <v>0</v>
      </c>
      <c r="L73" s="98">
        <v>4</v>
      </c>
      <c r="M73" s="99">
        <v>173622</v>
      </c>
      <c r="N73" s="99">
        <v>312519.59999999998</v>
      </c>
    </row>
    <row r="74" spans="1:20" ht="15" customHeight="1">
      <c r="A74" s="58"/>
      <c r="B74" s="93" t="s">
        <v>38</v>
      </c>
      <c r="C74" s="94" t="s">
        <v>39</v>
      </c>
      <c r="D74" s="90">
        <v>1.19</v>
      </c>
      <c r="E74" s="100">
        <v>1.2</v>
      </c>
      <c r="F74" s="100">
        <v>1.19</v>
      </c>
      <c r="G74" s="100">
        <v>1.19</v>
      </c>
      <c r="H74" s="100">
        <v>1.2</v>
      </c>
      <c r="I74" s="100">
        <v>1.2</v>
      </c>
      <c r="J74" s="100">
        <v>1.2</v>
      </c>
      <c r="K74" s="101">
        <v>0</v>
      </c>
      <c r="L74" s="98">
        <v>8</v>
      </c>
      <c r="M74" s="99">
        <v>3250742</v>
      </c>
      <c r="N74" s="99">
        <v>3883360.4</v>
      </c>
    </row>
    <row r="75" spans="1:20" ht="15" customHeight="1">
      <c r="A75" s="58"/>
      <c r="B75" s="204" t="s">
        <v>91</v>
      </c>
      <c r="C75" s="205"/>
      <c r="D75" s="201"/>
      <c r="E75" s="211"/>
      <c r="F75" s="211"/>
      <c r="G75" s="211"/>
      <c r="H75" s="211"/>
      <c r="I75" s="211"/>
      <c r="J75" s="211"/>
      <c r="K75" s="203"/>
      <c r="L75" s="65">
        <f>SUM(L71:L74)</f>
        <v>23</v>
      </c>
      <c r="M75" s="65">
        <f>SUM(M71:M74)</f>
        <v>6878501</v>
      </c>
      <c r="N75" s="65">
        <f>SUM(N71:N74)</f>
        <v>9220599.4399999995</v>
      </c>
    </row>
    <row r="76" spans="1:20" ht="15" customHeight="1">
      <c r="A76" s="58"/>
      <c r="B76" s="198" t="s">
        <v>31</v>
      </c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00"/>
    </row>
    <row r="77" spans="1:20" ht="15" customHeight="1">
      <c r="A77" s="58"/>
      <c r="B77" s="93" t="s">
        <v>228</v>
      </c>
      <c r="C77" s="94" t="s">
        <v>229</v>
      </c>
      <c r="D77" s="77">
        <v>18.78</v>
      </c>
      <c r="E77" s="77">
        <v>18.78</v>
      </c>
      <c r="F77" s="77">
        <v>18.510000000000002</v>
      </c>
      <c r="G77" s="82">
        <v>18.61</v>
      </c>
      <c r="H77" s="82">
        <v>18.579999999999998</v>
      </c>
      <c r="I77" s="82">
        <v>18.510000000000002</v>
      </c>
      <c r="J77" s="77">
        <v>18.5</v>
      </c>
      <c r="K77" s="78">
        <v>0.05</v>
      </c>
      <c r="L77" s="79">
        <v>7</v>
      </c>
      <c r="M77" s="80">
        <v>102000</v>
      </c>
      <c r="N77" s="80">
        <v>1897790</v>
      </c>
    </row>
    <row r="78" spans="1:20" ht="15" customHeight="1">
      <c r="A78" s="58"/>
      <c r="B78" s="204" t="s">
        <v>92</v>
      </c>
      <c r="C78" s="205"/>
      <c r="D78" s="201"/>
      <c r="E78" s="211"/>
      <c r="F78" s="211"/>
      <c r="G78" s="211"/>
      <c r="H78" s="211"/>
      <c r="I78" s="211"/>
      <c r="J78" s="211"/>
      <c r="K78" s="203"/>
      <c r="L78" s="65">
        <f>L77</f>
        <v>7</v>
      </c>
      <c r="M78" s="65">
        <f t="shared" ref="M78:N78" si="1">M77</f>
        <v>102000</v>
      </c>
      <c r="N78" s="65">
        <f t="shared" si="1"/>
        <v>1897790</v>
      </c>
    </row>
    <row r="79" spans="1:20" ht="15" customHeight="1">
      <c r="A79" s="58"/>
      <c r="B79" s="198" t="s">
        <v>85</v>
      </c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00"/>
    </row>
    <row r="80" spans="1:20" ht="15" customHeight="1">
      <c r="A80" s="58"/>
      <c r="B80" s="46" t="s">
        <v>191</v>
      </c>
      <c r="C80" s="59" t="s">
        <v>192</v>
      </c>
      <c r="D80" s="63">
        <v>6.8</v>
      </c>
      <c r="E80" s="77">
        <v>6.81</v>
      </c>
      <c r="F80" s="77">
        <v>6.56</v>
      </c>
      <c r="G80" s="77">
        <v>6.7</v>
      </c>
      <c r="H80" s="77">
        <v>6.88</v>
      </c>
      <c r="I80" s="77">
        <v>6.75</v>
      </c>
      <c r="J80" s="77">
        <v>6.84</v>
      </c>
      <c r="K80" s="101">
        <v>-1.32</v>
      </c>
      <c r="L80" s="79">
        <v>151</v>
      </c>
      <c r="M80" s="80">
        <v>14296228</v>
      </c>
      <c r="N80" s="80">
        <v>95826898.469999999</v>
      </c>
    </row>
    <row r="81" spans="1:20" ht="15" customHeight="1">
      <c r="A81" s="58"/>
      <c r="B81" s="204" t="s">
        <v>184</v>
      </c>
      <c r="C81" s="205"/>
      <c r="D81" s="201"/>
      <c r="E81" s="211"/>
      <c r="F81" s="211"/>
      <c r="G81" s="211"/>
      <c r="H81" s="211"/>
      <c r="I81" s="211"/>
      <c r="J81" s="211"/>
      <c r="K81" s="203"/>
      <c r="L81" s="64">
        <f>L80</f>
        <v>151</v>
      </c>
      <c r="M81" s="64">
        <f t="shared" ref="M81:N81" si="2">M80</f>
        <v>14296228</v>
      </c>
      <c r="N81" s="80">
        <f t="shared" si="2"/>
        <v>95826898.469999999</v>
      </c>
    </row>
    <row r="82" spans="1:20" s="52" customFormat="1" ht="15" customHeight="1">
      <c r="B82" s="66" t="s">
        <v>71</v>
      </c>
      <c r="C82" s="206"/>
      <c r="D82" s="209"/>
      <c r="E82" s="209"/>
      <c r="F82" s="209"/>
      <c r="G82" s="209"/>
      <c r="H82" s="209"/>
      <c r="I82" s="209"/>
      <c r="J82" s="209"/>
      <c r="K82" s="208"/>
      <c r="L82" s="67">
        <f>L81+L78+L75+L69</f>
        <v>185</v>
      </c>
      <c r="M82" s="67">
        <f>M81+M78+M75+M69</f>
        <v>21593660</v>
      </c>
      <c r="N82" s="67">
        <f>N81+N78+N75+N69</f>
        <v>107383492.72999999</v>
      </c>
      <c r="O82" s="58"/>
      <c r="P82" s="58"/>
      <c r="Q82" s="58"/>
      <c r="R82" s="58"/>
      <c r="S82" s="58"/>
      <c r="T82" s="58"/>
    </row>
    <row r="83" spans="1:20" s="52" customFormat="1" ht="15" customHeight="1">
      <c r="B83" s="66" t="s">
        <v>40</v>
      </c>
      <c r="C83" s="206"/>
      <c r="D83" s="209"/>
      <c r="E83" s="209"/>
      <c r="F83" s="209"/>
      <c r="G83" s="209"/>
      <c r="H83" s="209"/>
      <c r="I83" s="209"/>
      <c r="J83" s="209"/>
      <c r="K83" s="208"/>
      <c r="L83" s="67">
        <f>L82+L63+L48</f>
        <v>977</v>
      </c>
      <c r="M83" s="67">
        <f>M82+M63+M48</f>
        <v>436721177</v>
      </c>
      <c r="N83" s="67">
        <f>N82+N63+N48</f>
        <v>727149452.07999992</v>
      </c>
      <c r="O83" s="58"/>
      <c r="P83" s="58"/>
      <c r="Q83" s="58"/>
      <c r="R83" s="58"/>
      <c r="S83" s="58"/>
      <c r="T83" s="58"/>
    </row>
    <row r="84" spans="1:20" ht="12.95" customHeight="1">
      <c r="A84" s="58"/>
      <c r="N84" s="71"/>
    </row>
    <row r="85" spans="1:20" s="52" customFormat="1" ht="18.75" customHeight="1">
      <c r="B85" s="58"/>
      <c r="C85" s="68"/>
      <c r="D85" s="58"/>
      <c r="E85" s="58"/>
      <c r="F85" s="58"/>
      <c r="G85" s="58"/>
      <c r="H85" s="58"/>
      <c r="I85" s="58"/>
      <c r="J85" s="69"/>
      <c r="K85" s="70"/>
      <c r="L85" s="71"/>
      <c r="M85" s="71"/>
      <c r="N85" s="72"/>
      <c r="O85" s="58"/>
      <c r="P85" s="58"/>
      <c r="Q85" s="58"/>
      <c r="R85" s="58"/>
      <c r="S85" s="58"/>
      <c r="T85" s="58"/>
    </row>
    <row r="86" spans="1:20" s="52" customFormat="1" ht="18.75" customHeight="1">
      <c r="B86" s="58"/>
      <c r="C86" s="68"/>
      <c r="D86" s="58"/>
      <c r="E86" s="58"/>
      <c r="F86" s="58"/>
      <c r="G86" s="58"/>
      <c r="H86" s="58"/>
      <c r="I86" s="58"/>
      <c r="J86" s="69"/>
      <c r="K86" s="70"/>
      <c r="L86" s="71"/>
      <c r="M86" s="71"/>
      <c r="N86" s="72"/>
      <c r="O86" s="58"/>
      <c r="P86" s="58"/>
      <c r="Q86" s="58"/>
      <c r="R86" s="58"/>
      <c r="S86" s="58"/>
      <c r="T86" s="58"/>
    </row>
    <row r="87" spans="1:20" ht="12.95" customHeight="1">
      <c r="A87" s="58"/>
    </row>
  </sheetData>
  <mergeCells count="52">
    <mergeCell ref="C83:K83"/>
    <mergeCell ref="B64:N64"/>
    <mergeCell ref="C82:K82"/>
    <mergeCell ref="B70:N70"/>
    <mergeCell ref="B75:C75"/>
    <mergeCell ref="D75:K75"/>
    <mergeCell ref="B79:N79"/>
    <mergeCell ref="B81:C81"/>
    <mergeCell ref="D81:K81"/>
    <mergeCell ref="B78:C78"/>
    <mergeCell ref="D78:K78"/>
    <mergeCell ref="B76:N76"/>
    <mergeCell ref="B66:N66"/>
    <mergeCell ref="B69:C69"/>
    <mergeCell ref="D69:K69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51:N51"/>
    <mergeCell ref="B53:C53"/>
    <mergeCell ref="D53:K53"/>
    <mergeCell ref="B60:N60"/>
    <mergeCell ref="C63:K63"/>
    <mergeCell ref="B62:C62"/>
    <mergeCell ref="D62:K62"/>
    <mergeCell ref="B57:N57"/>
    <mergeCell ref="B59:C59"/>
    <mergeCell ref="D59:K59"/>
    <mergeCell ref="B54:N54"/>
    <mergeCell ref="B56:C56"/>
    <mergeCell ref="D56:K56"/>
    <mergeCell ref="B49:N49"/>
    <mergeCell ref="B32:N32"/>
    <mergeCell ref="D37:K37"/>
    <mergeCell ref="B37:C37"/>
    <mergeCell ref="C48:K48"/>
    <mergeCell ref="B38:N38"/>
    <mergeCell ref="D41:K41"/>
    <mergeCell ref="B41:C41"/>
    <mergeCell ref="B42:N42"/>
    <mergeCell ref="B47:C47"/>
    <mergeCell ref="D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zoomScale="130" zoomScaleNormal="130" workbookViewId="0">
      <selection activeCell="I16" sqref="I1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5" t="s">
        <v>292</v>
      </c>
      <c r="B1" s="215"/>
      <c r="C1" s="215"/>
      <c r="D1" s="215"/>
    </row>
    <row r="2" spans="1:4" ht="24" customHeight="1">
      <c r="A2" s="73" t="s">
        <v>41</v>
      </c>
      <c r="B2" s="73" t="s">
        <v>20</v>
      </c>
      <c r="C2" s="73" t="s">
        <v>93</v>
      </c>
      <c r="D2" s="73" t="s">
        <v>19</v>
      </c>
    </row>
    <row r="3" spans="1:4" ht="12.6" customHeight="1">
      <c r="A3" s="216" t="s">
        <v>29</v>
      </c>
      <c r="B3" s="217"/>
      <c r="C3" s="217"/>
      <c r="D3" s="218"/>
    </row>
    <row r="4" spans="1:4" ht="12.6" customHeight="1">
      <c r="A4" s="46" t="s">
        <v>214</v>
      </c>
      <c r="B4" s="59" t="s">
        <v>213</v>
      </c>
      <c r="C4" s="100">
        <v>0.25</v>
      </c>
      <c r="D4" s="100">
        <v>0.25</v>
      </c>
    </row>
    <row r="5" spans="1:4" ht="12.6" customHeight="1">
      <c r="A5" s="46" t="s">
        <v>166</v>
      </c>
      <c r="B5" s="59" t="s">
        <v>167</v>
      </c>
      <c r="C5" s="100">
        <v>0.24</v>
      </c>
      <c r="D5" s="100">
        <v>0.24</v>
      </c>
    </row>
    <row r="6" spans="1:4" ht="12.6" customHeight="1">
      <c r="A6" s="46" t="s">
        <v>222</v>
      </c>
      <c r="B6" s="59" t="s">
        <v>223</v>
      </c>
      <c r="C6" s="100">
        <v>1.1000000000000001</v>
      </c>
      <c r="D6" s="100">
        <v>1.1000000000000001</v>
      </c>
    </row>
    <row r="7" spans="1:4" ht="12.6" customHeight="1">
      <c r="A7" s="46" t="s">
        <v>221</v>
      </c>
      <c r="B7" s="59" t="s">
        <v>149</v>
      </c>
      <c r="C7" s="100">
        <v>0.16</v>
      </c>
      <c r="D7" s="100">
        <v>0.16</v>
      </c>
    </row>
    <row r="8" spans="1:4" ht="12.6" customHeight="1">
      <c r="A8" s="46" t="s">
        <v>164</v>
      </c>
      <c r="B8" s="59" t="s">
        <v>165</v>
      </c>
      <c r="C8" s="100">
        <v>0.95</v>
      </c>
      <c r="D8" s="100">
        <v>0.95</v>
      </c>
    </row>
    <row r="9" spans="1:4" ht="12.6" customHeight="1">
      <c r="A9" s="46" t="s">
        <v>154</v>
      </c>
      <c r="B9" s="59" t="s">
        <v>155</v>
      </c>
      <c r="C9" s="47">
        <v>2.2000000000000002</v>
      </c>
      <c r="D9" s="47">
        <v>2.2000000000000002</v>
      </c>
    </row>
    <row r="10" spans="1:4" ht="12.6" customHeight="1">
      <c r="A10" s="212" t="s">
        <v>94</v>
      </c>
      <c r="B10" s="213"/>
      <c r="C10" s="213"/>
      <c r="D10" s="214"/>
    </row>
    <row r="11" spans="1:4" ht="12.6" customHeight="1">
      <c r="A11" s="46" t="s">
        <v>182</v>
      </c>
      <c r="B11" s="59" t="s">
        <v>183</v>
      </c>
      <c r="C11" s="77">
        <v>0.45</v>
      </c>
      <c r="D11" s="77">
        <v>0.45</v>
      </c>
    </row>
    <row r="12" spans="1:4" ht="12.6" customHeight="1">
      <c r="A12" s="46" t="s">
        <v>282</v>
      </c>
      <c r="B12" s="59" t="s">
        <v>283</v>
      </c>
      <c r="C12" s="77">
        <v>0.78</v>
      </c>
      <c r="D12" s="77">
        <v>0.78</v>
      </c>
    </row>
    <row r="13" spans="1:4" ht="12.6" customHeight="1">
      <c r="A13" s="212" t="s">
        <v>83</v>
      </c>
      <c r="B13" s="213"/>
      <c r="C13" s="213"/>
      <c r="D13" s="214"/>
    </row>
    <row r="14" spans="1:4" ht="12.6" customHeight="1">
      <c r="A14" s="46" t="s">
        <v>158</v>
      </c>
      <c r="B14" s="59" t="s">
        <v>159</v>
      </c>
      <c r="C14" s="77">
        <v>0.57999999999999996</v>
      </c>
      <c r="D14" s="77">
        <v>0.57999999999999996</v>
      </c>
    </row>
    <row r="15" spans="1:4" ht="12.6" customHeight="1">
      <c r="A15" s="46" t="s">
        <v>178</v>
      </c>
      <c r="B15" s="59" t="s">
        <v>179</v>
      </c>
      <c r="C15" s="77">
        <v>0.71</v>
      </c>
      <c r="D15" s="77">
        <v>0.71</v>
      </c>
    </row>
    <row r="16" spans="1:4" ht="12.6" customHeight="1">
      <c r="A16" s="212" t="s">
        <v>84</v>
      </c>
      <c r="B16" s="213"/>
      <c r="C16" s="213"/>
      <c r="D16" s="214"/>
    </row>
    <row r="17" spans="1:4" ht="12.6" customHeight="1">
      <c r="A17" s="46" t="s">
        <v>160</v>
      </c>
      <c r="B17" s="59" t="s">
        <v>161</v>
      </c>
      <c r="C17" s="77">
        <v>5.37</v>
      </c>
      <c r="D17" s="77">
        <v>5.4</v>
      </c>
    </row>
    <row r="18" spans="1:4" ht="12.6" customHeight="1">
      <c r="A18" s="46" t="s">
        <v>162</v>
      </c>
      <c r="B18" s="59" t="s">
        <v>163</v>
      </c>
      <c r="C18" s="77">
        <v>1.17</v>
      </c>
      <c r="D18" s="77">
        <v>1.17</v>
      </c>
    </row>
    <row r="19" spans="1:4" ht="12.6" customHeight="1">
      <c r="A19" s="46" t="s">
        <v>97</v>
      </c>
      <c r="B19" s="59" t="s">
        <v>98</v>
      </c>
      <c r="C19" s="77">
        <v>5.67</v>
      </c>
      <c r="D19" s="77">
        <v>5.6</v>
      </c>
    </row>
    <row r="20" spans="1:4" ht="12.6" customHeight="1">
      <c r="A20" s="46" t="s">
        <v>111</v>
      </c>
      <c r="B20" s="59" t="s">
        <v>112</v>
      </c>
      <c r="C20" s="100">
        <v>1.91</v>
      </c>
      <c r="D20" s="100">
        <v>1.91</v>
      </c>
    </row>
    <row r="21" spans="1:4" ht="12.6" customHeight="1">
      <c r="A21" s="46" t="s">
        <v>150</v>
      </c>
      <c r="B21" s="59" t="s">
        <v>125</v>
      </c>
      <c r="C21" s="100">
        <v>2.2999999999999998</v>
      </c>
      <c r="D21" s="100">
        <v>2.2999999999999998</v>
      </c>
    </row>
    <row r="22" spans="1:4" ht="12.6" customHeight="1">
      <c r="A22" s="216" t="s">
        <v>31</v>
      </c>
      <c r="B22" s="217" t="s">
        <v>31</v>
      </c>
      <c r="C22" s="217"/>
      <c r="D22" s="218"/>
    </row>
    <row r="23" spans="1:4" ht="12.6" customHeight="1">
      <c r="A23" s="46" t="s">
        <v>215</v>
      </c>
      <c r="B23" s="59" t="s">
        <v>216</v>
      </c>
      <c r="C23" s="100">
        <v>102.01</v>
      </c>
      <c r="D23" s="100">
        <v>102.01</v>
      </c>
    </row>
    <row r="24" spans="1:4" ht="12.6" customHeight="1">
      <c r="A24" s="216" t="s">
        <v>85</v>
      </c>
      <c r="B24" s="217"/>
      <c r="C24" s="217"/>
      <c r="D24" s="218"/>
    </row>
    <row r="25" spans="1:4" ht="12.6" customHeight="1">
      <c r="A25" s="106" t="s">
        <v>284</v>
      </c>
      <c r="B25" s="107" t="s">
        <v>285</v>
      </c>
      <c r="C25" s="100">
        <v>5.99</v>
      </c>
      <c r="D25" s="100">
        <v>5.99</v>
      </c>
    </row>
    <row r="26" spans="1:4" ht="12.6" customHeight="1">
      <c r="A26" s="46" t="s">
        <v>201</v>
      </c>
      <c r="B26" s="59" t="s">
        <v>202</v>
      </c>
      <c r="C26" s="63">
        <v>9</v>
      </c>
      <c r="D26" s="63">
        <v>9</v>
      </c>
    </row>
    <row r="27" spans="1:4" ht="24" customHeight="1">
      <c r="A27" s="73" t="s">
        <v>41</v>
      </c>
      <c r="B27" s="73" t="s">
        <v>20</v>
      </c>
      <c r="C27" s="73" t="s">
        <v>93</v>
      </c>
      <c r="D27" s="73" t="s">
        <v>19</v>
      </c>
    </row>
    <row r="28" spans="1:4" ht="12.6" customHeight="1">
      <c r="A28" s="212" t="s">
        <v>29</v>
      </c>
      <c r="B28" s="213"/>
      <c r="C28" s="213"/>
      <c r="D28" s="214"/>
    </row>
    <row r="29" spans="1:4" ht="12.6" customHeight="1">
      <c r="A29" s="46" t="s">
        <v>141</v>
      </c>
      <c r="B29" s="59" t="s">
        <v>142</v>
      </c>
      <c r="C29" s="100">
        <v>0.1</v>
      </c>
      <c r="D29" s="100">
        <v>0.1</v>
      </c>
    </row>
    <row r="30" spans="1:4" ht="12.6" customHeight="1">
      <c r="A30" s="46" t="s">
        <v>204</v>
      </c>
      <c r="B30" s="59" t="s">
        <v>203</v>
      </c>
      <c r="C30" s="100">
        <v>0.2</v>
      </c>
      <c r="D30" s="100">
        <v>0.2</v>
      </c>
    </row>
    <row r="31" spans="1:4" ht="12.6" customHeight="1">
      <c r="A31" s="106" t="s">
        <v>280</v>
      </c>
      <c r="B31" s="107" t="s">
        <v>281</v>
      </c>
      <c r="C31" s="100">
        <v>1.05</v>
      </c>
      <c r="D31" s="100">
        <v>1.05</v>
      </c>
    </row>
    <row r="32" spans="1:4" ht="12.6" customHeight="1">
      <c r="A32" s="106" t="s">
        <v>271</v>
      </c>
      <c r="B32" s="107" t="s">
        <v>272</v>
      </c>
      <c r="C32" s="100">
        <v>0.09</v>
      </c>
      <c r="D32" s="100">
        <v>0.09</v>
      </c>
    </row>
    <row r="33" spans="1:4" ht="12.6" customHeight="1">
      <c r="A33" s="46" t="s">
        <v>257</v>
      </c>
      <c r="B33" s="59" t="s">
        <v>258</v>
      </c>
      <c r="C33" s="100">
        <v>1</v>
      </c>
      <c r="D33" s="100">
        <v>1</v>
      </c>
    </row>
    <row r="34" spans="1:4" ht="12.6" customHeight="1">
      <c r="A34" s="46" t="s">
        <v>172</v>
      </c>
      <c r="B34" s="59" t="s">
        <v>173</v>
      </c>
      <c r="C34" s="100">
        <v>1.01</v>
      </c>
      <c r="D34" s="100">
        <v>1.01</v>
      </c>
    </row>
    <row r="35" spans="1:4" ht="12.6" customHeight="1">
      <c r="A35" s="46" t="s">
        <v>253</v>
      </c>
      <c r="B35" s="59" t="s">
        <v>254</v>
      </c>
      <c r="C35" s="82">
        <v>0.85</v>
      </c>
      <c r="D35" s="77">
        <v>0.85</v>
      </c>
    </row>
    <row r="36" spans="1:4" ht="12.6" customHeight="1">
      <c r="A36" s="46" t="s">
        <v>124</v>
      </c>
      <c r="B36" s="59" t="s">
        <v>123</v>
      </c>
      <c r="C36" s="82">
        <v>1</v>
      </c>
      <c r="D36" s="82">
        <v>1</v>
      </c>
    </row>
    <row r="37" spans="1:4" ht="12.6" customHeight="1">
      <c r="A37" s="46" t="s">
        <v>239</v>
      </c>
      <c r="B37" s="59" t="s">
        <v>240</v>
      </c>
      <c r="C37" s="82">
        <v>1</v>
      </c>
      <c r="D37" s="90">
        <v>1</v>
      </c>
    </row>
    <row r="38" spans="1:4" ht="12.6" customHeight="1">
      <c r="A38" s="85" t="s">
        <v>217</v>
      </c>
      <c r="B38" s="86" t="s">
        <v>218</v>
      </c>
      <c r="C38" s="82">
        <v>1</v>
      </c>
      <c r="D38" s="82">
        <v>1</v>
      </c>
    </row>
    <row r="39" spans="1:4" ht="12.6" customHeight="1">
      <c r="A39" s="46" t="s">
        <v>187</v>
      </c>
      <c r="B39" s="59" t="s">
        <v>188</v>
      </c>
      <c r="C39" s="82">
        <v>0.75</v>
      </c>
      <c r="D39" s="82">
        <v>0.75</v>
      </c>
    </row>
    <row r="40" spans="1:4" ht="12.6" customHeight="1">
      <c r="A40" s="46" t="s">
        <v>145</v>
      </c>
      <c r="B40" s="59" t="s">
        <v>146</v>
      </c>
      <c r="C40" s="82">
        <v>1</v>
      </c>
      <c r="D40" s="82">
        <v>1</v>
      </c>
    </row>
    <row r="41" spans="1:4" ht="12.6" customHeight="1">
      <c r="A41" s="46" t="s">
        <v>99</v>
      </c>
      <c r="B41" s="59" t="s">
        <v>100</v>
      </c>
      <c r="C41" s="82">
        <v>0.94</v>
      </c>
      <c r="D41" s="82">
        <v>0.94</v>
      </c>
    </row>
    <row r="42" spans="1:4" ht="12.6" customHeight="1">
      <c r="A42" s="83" t="s">
        <v>209</v>
      </c>
      <c r="B42" s="84" t="s">
        <v>210</v>
      </c>
      <c r="C42" s="82">
        <v>1</v>
      </c>
      <c r="D42" s="82">
        <v>1</v>
      </c>
    </row>
    <row r="43" spans="1:4" ht="12.6" customHeight="1">
      <c r="A43" s="46" t="s">
        <v>236</v>
      </c>
      <c r="B43" s="59" t="s">
        <v>237</v>
      </c>
      <c r="C43" s="100">
        <v>0.11</v>
      </c>
      <c r="D43" s="100">
        <v>0.11</v>
      </c>
    </row>
    <row r="44" spans="1:4" ht="12.6" customHeight="1">
      <c r="A44" s="212" t="s">
        <v>94</v>
      </c>
      <c r="B44" s="213"/>
      <c r="C44" s="213"/>
      <c r="D44" s="214"/>
    </row>
    <row r="45" spans="1:4" ht="12.6" customHeight="1">
      <c r="A45" s="46" t="s">
        <v>226</v>
      </c>
      <c r="B45" s="59" t="s">
        <v>227</v>
      </c>
      <c r="C45" s="100">
        <v>0.82</v>
      </c>
      <c r="D45" s="100">
        <v>0.82</v>
      </c>
    </row>
    <row r="46" spans="1:4" ht="12.6" customHeight="1">
      <c r="A46" s="212" t="s">
        <v>153</v>
      </c>
      <c r="B46" s="213"/>
      <c r="C46" s="213"/>
      <c r="D46" s="214"/>
    </row>
    <row r="47" spans="1:4" ht="12.6" customHeight="1">
      <c r="A47" s="46" t="s">
        <v>152</v>
      </c>
      <c r="B47" s="59" t="s">
        <v>151</v>
      </c>
      <c r="C47" s="100">
        <v>0.69</v>
      </c>
      <c r="D47" s="100">
        <v>0.69</v>
      </c>
    </row>
    <row r="48" spans="1:4" ht="12.6" customHeight="1">
      <c r="A48" s="46" t="s">
        <v>256</v>
      </c>
      <c r="B48" s="59" t="s">
        <v>255</v>
      </c>
      <c r="C48" s="77">
        <v>1.26</v>
      </c>
      <c r="D48" s="77">
        <v>1.26</v>
      </c>
    </row>
    <row r="49" spans="1:4" ht="12.6" customHeight="1">
      <c r="A49" s="212" t="s">
        <v>84</v>
      </c>
      <c r="B49" s="213"/>
      <c r="C49" s="213"/>
      <c r="D49" s="214"/>
    </row>
    <row r="50" spans="1:4" ht="12.6" customHeight="1">
      <c r="A50" s="46" t="s">
        <v>88</v>
      </c>
      <c r="B50" s="59" t="s">
        <v>37</v>
      </c>
      <c r="C50" s="82">
        <v>1</v>
      </c>
      <c r="D50" s="82">
        <v>1</v>
      </c>
    </row>
    <row r="51" spans="1:4" ht="12.6" customHeight="1">
      <c r="A51" s="46" t="s">
        <v>266</v>
      </c>
      <c r="B51" s="59" t="s">
        <v>265</v>
      </c>
      <c r="C51" s="82">
        <v>2.86</v>
      </c>
      <c r="D51" s="82">
        <v>2.86</v>
      </c>
    </row>
    <row r="52" spans="1:4" ht="12.6" customHeight="1">
      <c r="A52" s="216" t="s">
        <v>31</v>
      </c>
      <c r="B52" s="217" t="s">
        <v>31</v>
      </c>
      <c r="C52" s="217"/>
      <c r="D52" s="218"/>
    </row>
    <row r="53" spans="1:4" ht="24" customHeight="1">
      <c r="A53" s="73" t="s">
        <v>41</v>
      </c>
      <c r="B53" s="73" t="s">
        <v>20</v>
      </c>
      <c r="C53" s="73" t="s">
        <v>93</v>
      </c>
      <c r="D53" s="73" t="s">
        <v>19</v>
      </c>
    </row>
    <row r="54" spans="1:4" ht="12.95" customHeight="1">
      <c r="A54" s="212" t="s">
        <v>29</v>
      </c>
      <c r="B54" s="213"/>
      <c r="C54" s="213"/>
      <c r="D54" s="214"/>
    </row>
    <row r="55" spans="1:4" ht="12.95" customHeight="1">
      <c r="A55" s="106" t="s">
        <v>263</v>
      </c>
      <c r="B55" s="107" t="s">
        <v>264</v>
      </c>
      <c r="C55" s="77">
        <v>1</v>
      </c>
      <c r="D55" s="77">
        <v>1</v>
      </c>
    </row>
    <row r="56" spans="1:4" ht="12.95" customHeight="1">
      <c r="A56" s="212" t="s">
        <v>84</v>
      </c>
      <c r="B56" s="213"/>
      <c r="C56" s="213"/>
      <c r="D56" s="214"/>
    </row>
    <row r="57" spans="1:4" ht="12.95" customHeight="1">
      <c r="A57" s="93" t="s">
        <v>101</v>
      </c>
      <c r="B57" s="94" t="s">
        <v>102</v>
      </c>
      <c r="C57" s="90">
        <v>1.1499999999999999</v>
      </c>
      <c r="D57" s="100">
        <v>1.1499999999999999</v>
      </c>
    </row>
  </sheetData>
  <mergeCells count="14">
    <mergeCell ref="A56:D56"/>
    <mergeCell ref="A54:D54"/>
    <mergeCell ref="A44:D44"/>
    <mergeCell ref="A1:D1"/>
    <mergeCell ref="A3:D3"/>
    <mergeCell ref="A24:D24"/>
    <mergeCell ref="A28:D28"/>
    <mergeCell ref="A22:D22"/>
    <mergeCell ref="A16:D16"/>
    <mergeCell ref="A13:D13"/>
    <mergeCell ref="A46:D46"/>
    <mergeCell ref="A49:D49"/>
    <mergeCell ref="A10:D10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1"/>
  <sheetViews>
    <sheetView workbookViewId="0">
      <selection activeCell="G17" sqref="G17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22" t="s">
        <v>0</v>
      </c>
      <c r="C1" s="222"/>
      <c r="D1" s="222"/>
      <c r="E1" s="222"/>
      <c r="F1" s="128"/>
      <c r="H1" s="129"/>
      <c r="I1" s="129"/>
    </row>
    <row r="2" spans="1:9" ht="18">
      <c r="B2" s="222" t="s">
        <v>300</v>
      </c>
      <c r="C2" s="222"/>
      <c r="D2" s="222"/>
      <c r="E2" s="222"/>
      <c r="F2" s="222"/>
      <c r="H2" s="129"/>
      <c r="I2" s="129"/>
    </row>
    <row r="3" spans="1:9" ht="18">
      <c r="B3" s="127" t="s">
        <v>301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 ht="18">
      <c r="B5" s="127"/>
      <c r="C5" s="130"/>
      <c r="D5" s="131"/>
      <c r="E5" s="128"/>
      <c r="F5" s="128"/>
      <c r="H5" s="129"/>
      <c r="I5" s="129"/>
    </row>
    <row r="6" spans="1:9" ht="18.75">
      <c r="A6" s="110"/>
      <c r="B6" s="132" t="s">
        <v>302</v>
      </c>
      <c r="C6" s="133"/>
      <c r="D6" s="134"/>
      <c r="E6" s="135"/>
      <c r="F6" s="136"/>
    </row>
    <row r="7" spans="1:9" ht="31.5">
      <c r="A7" s="110"/>
      <c r="B7" s="137" t="s">
        <v>41</v>
      </c>
      <c r="C7" s="138" t="s">
        <v>20</v>
      </c>
      <c r="D7" s="139" t="s">
        <v>303</v>
      </c>
      <c r="E7" s="140" t="s">
        <v>304</v>
      </c>
      <c r="F7" s="140" t="s">
        <v>305</v>
      </c>
    </row>
    <row r="8" spans="1:9">
      <c r="A8" s="110"/>
      <c r="B8" s="219" t="s">
        <v>29</v>
      </c>
      <c r="C8" s="220"/>
      <c r="D8" s="220"/>
      <c r="E8" s="220"/>
      <c r="F8" s="221"/>
    </row>
    <row r="9" spans="1:9" ht="17.100000000000001" customHeight="1">
      <c r="A9" s="141"/>
      <c r="B9" s="142" t="s">
        <v>306</v>
      </c>
      <c r="C9" s="142" t="s">
        <v>270</v>
      </c>
      <c r="D9" s="143">
        <v>1</v>
      </c>
      <c r="E9" s="142">
        <v>10000</v>
      </c>
      <c r="F9" s="142">
        <v>26100</v>
      </c>
    </row>
    <row r="10" spans="1:9" ht="17.100000000000001" customHeight="1">
      <c r="A10" s="141"/>
      <c r="B10" s="142" t="s">
        <v>307</v>
      </c>
      <c r="C10" s="142" t="s">
        <v>268</v>
      </c>
      <c r="D10" s="143">
        <v>8</v>
      </c>
      <c r="E10" s="142">
        <v>3634889</v>
      </c>
      <c r="F10" s="142">
        <v>14540954.119999999</v>
      </c>
    </row>
    <row r="11" spans="1:9" ht="17.100000000000001" customHeight="1">
      <c r="A11" s="141"/>
      <c r="B11" s="142" t="s">
        <v>308</v>
      </c>
      <c r="C11" s="142" t="s">
        <v>248</v>
      </c>
      <c r="D11" s="143">
        <v>1</v>
      </c>
      <c r="E11" s="142">
        <v>275000</v>
      </c>
      <c r="F11" s="142">
        <v>475750</v>
      </c>
    </row>
    <row r="12" spans="1:9">
      <c r="A12" s="141"/>
      <c r="B12" s="144" t="s">
        <v>309</v>
      </c>
      <c r="C12" s="145"/>
      <c r="D12" s="143">
        <f>SUM(D9:D11)</f>
        <v>10</v>
      </c>
      <c r="E12" s="142">
        <f>SUM(E9:E11)</f>
        <v>3919889</v>
      </c>
      <c r="F12" s="142">
        <f>SUM(F9:F11)</f>
        <v>15042804.119999999</v>
      </c>
    </row>
    <row r="13" spans="1:9">
      <c r="A13" s="141"/>
      <c r="B13" s="223" t="s">
        <v>310</v>
      </c>
      <c r="C13" s="224"/>
      <c r="D13" s="224"/>
      <c r="E13" s="224"/>
      <c r="F13" s="225"/>
    </row>
    <row r="14" spans="1:9">
      <c r="A14" s="141"/>
      <c r="B14" s="142" t="s">
        <v>120</v>
      </c>
      <c r="C14" s="144" t="s">
        <v>121</v>
      </c>
      <c r="D14" s="143">
        <v>1</v>
      </c>
      <c r="E14" s="142">
        <v>50000</v>
      </c>
      <c r="F14" s="142">
        <v>310000</v>
      </c>
    </row>
    <row r="15" spans="1:9">
      <c r="A15" s="141"/>
      <c r="B15" s="144" t="s">
        <v>311</v>
      </c>
      <c r="C15" s="145"/>
      <c r="D15" s="143">
        <f>SUM(D14)</f>
        <v>1</v>
      </c>
      <c r="E15" s="142">
        <f>SUM(E14)</f>
        <v>50000</v>
      </c>
      <c r="F15" s="142">
        <f>SUM(F14)</f>
        <v>310000</v>
      </c>
    </row>
    <row r="16" spans="1:9">
      <c r="A16" s="141"/>
      <c r="B16" s="226" t="s">
        <v>40</v>
      </c>
      <c r="C16" s="227"/>
      <c r="D16" s="143">
        <f>D12+D15</f>
        <v>11</v>
      </c>
      <c r="E16" s="142">
        <f>E12+E15</f>
        <v>3969889</v>
      </c>
      <c r="F16" s="142">
        <f>F12+F15</f>
        <v>15352804.119999999</v>
      </c>
    </row>
    <row r="17" spans="1:6">
      <c r="A17" s="141"/>
      <c r="B17" s="141"/>
      <c r="C17" s="141"/>
      <c r="D17" s="146"/>
      <c r="E17" s="147"/>
      <c r="F17" s="147"/>
    </row>
    <row r="18" spans="1:6">
      <c r="A18" s="141"/>
      <c r="B18" s="141"/>
      <c r="C18" s="141"/>
      <c r="D18" s="146"/>
      <c r="E18" s="147"/>
      <c r="F18" s="147"/>
    </row>
    <row r="19" spans="1:6" ht="18.75">
      <c r="A19" s="141"/>
      <c r="B19" s="148" t="s">
        <v>312</v>
      </c>
      <c r="C19" s="141"/>
      <c r="D19" s="146"/>
      <c r="E19" s="147"/>
      <c r="F19" s="147"/>
    </row>
    <row r="20" spans="1:6">
      <c r="A20" s="141"/>
      <c r="B20" s="149" t="s">
        <v>41</v>
      </c>
      <c r="C20" s="150" t="s">
        <v>20</v>
      </c>
      <c r="D20" s="151" t="s">
        <v>303</v>
      </c>
      <c r="E20" s="152" t="s">
        <v>304</v>
      </c>
      <c r="F20" s="152" t="s">
        <v>305</v>
      </c>
    </row>
    <row r="21" spans="1:6">
      <c r="A21" s="110"/>
      <c r="B21" s="219" t="s">
        <v>29</v>
      </c>
      <c r="C21" s="220"/>
      <c r="D21" s="220"/>
      <c r="E21" s="220"/>
      <c r="F21" s="221"/>
    </row>
    <row r="22" spans="1:6">
      <c r="A22" s="141"/>
      <c r="B22" s="153" t="s">
        <v>176</v>
      </c>
      <c r="C22" s="153" t="s">
        <v>177</v>
      </c>
      <c r="D22" s="143">
        <v>1</v>
      </c>
      <c r="E22" s="142">
        <v>250000</v>
      </c>
      <c r="F22" s="142">
        <v>140000</v>
      </c>
    </row>
    <row r="23" spans="1:6">
      <c r="A23" s="141"/>
      <c r="B23" s="142" t="s">
        <v>309</v>
      </c>
      <c r="C23" s="142"/>
      <c r="D23" s="143">
        <f>SUM(D22)</f>
        <v>1</v>
      </c>
      <c r="E23" s="142">
        <f>SUM(E22)</f>
        <v>250000</v>
      </c>
      <c r="F23" s="142">
        <f>SUM(F22)</f>
        <v>140000</v>
      </c>
    </row>
    <row r="24" spans="1:6">
      <c r="A24" s="141"/>
      <c r="B24" s="142" t="s">
        <v>40</v>
      </c>
      <c r="C24" s="142"/>
      <c r="D24" s="143">
        <f>D23</f>
        <v>1</v>
      </c>
      <c r="E24" s="142">
        <f>E23</f>
        <v>250000</v>
      </c>
      <c r="F24" s="142">
        <f>F23</f>
        <v>140000</v>
      </c>
    </row>
    <row r="25" spans="1:6">
      <c r="A25" s="154"/>
      <c r="B25" s="154"/>
      <c r="C25" s="141"/>
    </row>
    <row r="26" spans="1:6">
      <c r="A26" s="154"/>
      <c r="B26" s="154"/>
      <c r="C26" s="141"/>
    </row>
    <row r="27" spans="1:6">
      <c r="A27" s="154"/>
      <c r="B27" s="154"/>
      <c r="C27" s="141"/>
    </row>
    <row r="28" spans="1:6">
      <c r="A28" s="154"/>
      <c r="B28" s="154"/>
      <c r="C28" s="141"/>
    </row>
    <row r="29" spans="1:6">
      <c r="A29" s="154"/>
      <c r="B29" s="154"/>
      <c r="C29" s="141"/>
    </row>
    <row r="30" spans="1:6">
      <c r="A30" s="154"/>
      <c r="B30" s="154"/>
      <c r="C30" s="141"/>
    </row>
    <row r="31" spans="1:6">
      <c r="A31" s="154"/>
      <c r="B31" s="154"/>
      <c r="C31" s="141"/>
    </row>
  </sheetData>
  <mergeCells count="6">
    <mergeCell ref="B21:F21"/>
    <mergeCell ref="B1:E1"/>
    <mergeCell ref="B2:F2"/>
    <mergeCell ref="B8:F8"/>
    <mergeCell ref="B13:F13"/>
    <mergeCell ref="B16:C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topLeftCell="A13" zoomScale="120" zoomScaleNormal="120" workbookViewId="0">
      <selection activeCell="N12" sqref="N1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37" t="s">
        <v>0</v>
      </c>
      <c r="C1" s="238"/>
      <c r="D1" s="239"/>
      <c r="E1" s="6"/>
      <c r="F1" s="10"/>
      <c r="G1" s="10"/>
      <c r="H1" s="10"/>
      <c r="I1" s="10"/>
    </row>
    <row r="2" spans="2:9" ht="10.5" customHeight="1">
      <c r="B2" s="240"/>
      <c r="C2" s="241"/>
      <c r="D2" s="242"/>
      <c r="E2" s="6"/>
      <c r="F2" s="10"/>
      <c r="G2" s="10"/>
      <c r="H2" s="10"/>
      <c r="I2" s="10"/>
    </row>
    <row r="3" spans="2:9" ht="18" customHeight="1">
      <c r="B3" s="97" t="s">
        <v>291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246" t="s">
        <v>288</v>
      </c>
      <c r="C6" s="247"/>
      <c r="D6" s="247"/>
      <c r="E6" s="247"/>
      <c r="F6" s="247"/>
      <c r="G6" s="247"/>
      <c r="H6" s="247"/>
      <c r="I6" s="248"/>
    </row>
    <row r="7" spans="2:9" ht="30.75" customHeight="1">
      <c r="B7" s="116" t="s">
        <v>15</v>
      </c>
      <c r="C7" s="117" t="s">
        <v>20</v>
      </c>
      <c r="D7" s="117" t="s">
        <v>22</v>
      </c>
      <c r="E7" s="117" t="s">
        <v>23</v>
      </c>
      <c r="F7" s="117" t="s">
        <v>24</v>
      </c>
      <c r="G7" s="118" t="s">
        <v>28</v>
      </c>
      <c r="H7" s="118" t="s">
        <v>18</v>
      </c>
      <c r="I7" s="119" t="s">
        <v>7</v>
      </c>
    </row>
    <row r="8" spans="2:9" ht="18" customHeight="1">
      <c r="B8" s="228" t="s">
        <v>29</v>
      </c>
      <c r="C8" s="229"/>
      <c r="D8" s="229"/>
      <c r="E8" s="229"/>
      <c r="F8" s="229"/>
      <c r="G8" s="229"/>
      <c r="H8" s="229"/>
      <c r="I8" s="230"/>
    </row>
    <row r="9" spans="2:9" ht="18" customHeight="1">
      <c r="B9" s="120" t="s">
        <v>44</v>
      </c>
      <c r="C9" s="121" t="s">
        <v>238</v>
      </c>
      <c r="D9" s="122">
        <v>0.15</v>
      </c>
      <c r="E9" s="122">
        <v>0.15</v>
      </c>
      <c r="F9" s="122">
        <v>0.15</v>
      </c>
      <c r="G9" s="105">
        <v>1</v>
      </c>
      <c r="H9" s="105">
        <v>60000</v>
      </c>
      <c r="I9" s="105">
        <v>9000</v>
      </c>
    </row>
    <row r="10" spans="2:9" ht="18" customHeight="1">
      <c r="B10" s="123" t="s">
        <v>286</v>
      </c>
      <c r="C10" s="231"/>
      <c r="D10" s="232"/>
      <c r="E10" s="232"/>
      <c r="F10" s="233"/>
      <c r="G10" s="124">
        <f>SUM(G9:G9)</f>
        <v>1</v>
      </c>
      <c r="H10" s="124">
        <f>SUM(H9:H9)</f>
        <v>60000</v>
      </c>
      <c r="I10" s="124">
        <f>SUM(I9:I9)</f>
        <v>9000</v>
      </c>
    </row>
    <row r="11" spans="2:9" ht="18" customHeight="1">
      <c r="B11" s="125" t="s">
        <v>287</v>
      </c>
      <c r="C11" s="234"/>
      <c r="D11" s="235"/>
      <c r="E11" s="235"/>
      <c r="F11" s="236"/>
      <c r="G11" s="126">
        <f>G10</f>
        <v>1</v>
      </c>
      <c r="H11" s="126">
        <f t="shared" ref="H11:I11" si="0">H10</f>
        <v>60000</v>
      </c>
      <c r="I11" s="126">
        <f t="shared" si="0"/>
        <v>9000</v>
      </c>
    </row>
    <row r="12" spans="2:9" ht="18" customHeight="1">
      <c r="B12" s="97"/>
      <c r="C12" s="6"/>
      <c r="D12" s="6"/>
      <c r="E12" s="6"/>
      <c r="F12" s="6"/>
      <c r="G12" s="6"/>
      <c r="H12" s="6"/>
      <c r="I12" s="6"/>
    </row>
    <row r="13" spans="2:9" ht="18" customHeight="1">
      <c r="B13" s="256" t="s">
        <v>116</v>
      </c>
      <c r="C13" s="257"/>
      <c r="D13" s="257"/>
      <c r="E13" s="257"/>
      <c r="F13" s="257"/>
      <c r="G13" s="257"/>
      <c r="H13" s="257"/>
      <c r="I13" s="257"/>
    </row>
    <row r="14" spans="2:9" ht="18" customHeight="1">
      <c r="B14" s="243" t="s">
        <v>15</v>
      </c>
      <c r="C14" s="244"/>
      <c r="D14" s="245"/>
      <c r="E14" s="243" t="s">
        <v>20</v>
      </c>
      <c r="F14" s="245"/>
      <c r="G14" s="258" t="s">
        <v>45</v>
      </c>
      <c r="H14" s="244"/>
      <c r="I14" s="245"/>
    </row>
    <row r="15" spans="2:9" ht="12.95" customHeight="1">
      <c r="B15" s="254" t="s">
        <v>29</v>
      </c>
      <c r="C15" s="210"/>
      <c r="D15" s="210"/>
      <c r="E15" s="210"/>
      <c r="F15" s="210"/>
      <c r="G15" s="210"/>
      <c r="H15" s="210"/>
      <c r="I15" s="255"/>
    </row>
    <row r="16" spans="2:9" ht="12.95" customHeight="1">
      <c r="B16" s="261" t="s">
        <v>243</v>
      </c>
      <c r="C16" s="262"/>
      <c r="D16" s="263"/>
      <c r="E16" s="231" t="s">
        <v>244</v>
      </c>
      <c r="F16" s="260"/>
      <c r="G16" s="231" t="s">
        <v>72</v>
      </c>
      <c r="H16" s="259"/>
      <c r="I16" s="260"/>
    </row>
    <row r="17" spans="2:9" ht="12.95" customHeight="1">
      <c r="B17" s="249" t="s">
        <v>186</v>
      </c>
      <c r="C17" s="250"/>
      <c r="D17" s="251"/>
      <c r="E17" s="252" t="s">
        <v>185</v>
      </c>
      <c r="F17" s="253"/>
      <c r="G17" s="252">
        <v>3</v>
      </c>
      <c r="H17" s="232"/>
      <c r="I17" s="253"/>
    </row>
    <row r="18" spans="2:9" ht="12.95" customHeight="1">
      <c r="B18" s="254" t="s">
        <v>84</v>
      </c>
      <c r="C18" s="210"/>
      <c r="D18" s="210"/>
      <c r="E18" s="210"/>
      <c r="F18" s="210"/>
      <c r="G18" s="210"/>
      <c r="H18" s="210"/>
      <c r="I18" s="255"/>
    </row>
    <row r="19" spans="2:9" ht="12.95" customHeight="1">
      <c r="B19" s="267" t="s">
        <v>245</v>
      </c>
      <c r="C19" s="250"/>
      <c r="D19" s="268"/>
      <c r="E19" s="269" t="s">
        <v>246</v>
      </c>
      <c r="F19" s="233"/>
      <c r="G19" s="269">
        <v>2.8</v>
      </c>
      <c r="H19" s="232"/>
      <c r="I19" s="233"/>
    </row>
    <row r="20" spans="2:9" ht="12.95" customHeight="1">
      <c r="B20" s="264" t="s">
        <v>73</v>
      </c>
      <c r="C20" s="265"/>
      <c r="D20" s="265"/>
      <c r="E20" s="265"/>
      <c r="F20" s="265"/>
      <c r="G20" s="265"/>
      <c r="H20" s="265"/>
      <c r="I20" s="266"/>
    </row>
    <row r="21" spans="2:9" ht="12.95" customHeight="1">
      <c r="B21" s="261" t="s">
        <v>105</v>
      </c>
      <c r="C21" s="250"/>
      <c r="D21" s="263"/>
      <c r="E21" s="231" t="s">
        <v>106</v>
      </c>
      <c r="F21" s="260"/>
      <c r="G21" s="231">
        <v>9.0500000000000007</v>
      </c>
      <c r="H21" s="232"/>
      <c r="I21" s="260"/>
    </row>
    <row r="22" spans="2:9" ht="12.95" customHeight="1">
      <c r="B22" s="261" t="s">
        <v>259</v>
      </c>
      <c r="C22" s="250"/>
      <c r="D22" s="263"/>
      <c r="E22" s="231" t="s">
        <v>260</v>
      </c>
      <c r="F22" s="260"/>
      <c r="G22" s="231">
        <v>10</v>
      </c>
      <c r="H22" s="232"/>
      <c r="I22" s="260"/>
    </row>
    <row r="23" spans="2:9" ht="12.95" customHeight="1">
      <c r="B23" s="261" t="s">
        <v>104</v>
      </c>
      <c r="C23" s="250"/>
      <c r="D23" s="263"/>
      <c r="E23" s="231" t="s">
        <v>103</v>
      </c>
      <c r="F23" s="260"/>
      <c r="G23" s="231">
        <v>1</v>
      </c>
      <c r="H23" s="232"/>
      <c r="I23" s="260"/>
    </row>
    <row r="24" spans="2:9" ht="12.95" customHeight="1">
      <c r="B24" s="270" t="s">
        <v>109</v>
      </c>
      <c r="C24" s="271"/>
      <c r="D24" s="272"/>
      <c r="E24" s="273" t="s">
        <v>110</v>
      </c>
      <c r="F24" s="275"/>
      <c r="G24" s="273">
        <v>1</v>
      </c>
      <c r="H24" s="274"/>
      <c r="I24" s="275"/>
    </row>
    <row r="25" spans="2:9" ht="12.95" customHeight="1">
      <c r="B25" s="270" t="s">
        <v>126</v>
      </c>
      <c r="C25" s="271"/>
      <c r="D25" s="272"/>
      <c r="E25" s="273" t="s">
        <v>127</v>
      </c>
      <c r="F25" s="275"/>
      <c r="G25" s="273" t="s">
        <v>72</v>
      </c>
      <c r="H25" s="274"/>
      <c r="I25" s="275"/>
    </row>
    <row r="26" spans="2:9" ht="12.95" customHeight="1">
      <c r="B26" s="276" t="s">
        <v>94</v>
      </c>
      <c r="C26" s="277"/>
      <c r="D26" s="277"/>
      <c r="E26" s="277"/>
      <c r="F26" s="277"/>
      <c r="G26" s="277"/>
      <c r="H26" s="277"/>
      <c r="I26" s="278"/>
    </row>
    <row r="27" spans="2:9" ht="12.95" customHeight="1">
      <c r="B27" s="261" t="s">
        <v>298</v>
      </c>
      <c r="C27" s="250"/>
      <c r="D27" s="263"/>
      <c r="E27" s="231" t="s">
        <v>299</v>
      </c>
      <c r="F27" s="260"/>
      <c r="G27" s="231">
        <v>1</v>
      </c>
      <c r="H27" s="232"/>
      <c r="I27" s="260"/>
    </row>
    <row r="28" spans="2:9" ht="12.95" customHeight="1">
      <c r="B28" s="279" t="s">
        <v>241</v>
      </c>
      <c r="C28" s="250"/>
      <c r="D28" s="268"/>
      <c r="E28" s="280" t="s">
        <v>242</v>
      </c>
      <c r="F28" s="233"/>
      <c r="G28" s="280" t="s">
        <v>72</v>
      </c>
      <c r="H28" s="232"/>
      <c r="I28" s="233"/>
    </row>
    <row r="29" spans="2:9" ht="12.95" customHeight="1">
      <c r="B29" s="279" t="s">
        <v>206</v>
      </c>
      <c r="C29" s="250"/>
      <c r="D29" s="268"/>
      <c r="E29" s="280" t="s">
        <v>205</v>
      </c>
      <c r="F29" s="233"/>
      <c r="G29" s="280">
        <v>0.5</v>
      </c>
      <c r="H29" s="232"/>
      <c r="I29" s="233"/>
    </row>
    <row r="30" spans="2:9" ht="12.95" customHeight="1">
      <c r="B30" s="270" t="s">
        <v>211</v>
      </c>
      <c r="C30" s="271"/>
      <c r="D30" s="272"/>
      <c r="E30" s="281" t="s">
        <v>212</v>
      </c>
      <c r="F30" s="281"/>
      <c r="G30" s="273" t="s">
        <v>72</v>
      </c>
      <c r="H30" s="274"/>
      <c r="I30" s="275"/>
    </row>
    <row r="31" spans="2:9" ht="12.95" customHeight="1">
      <c r="B31" s="270" t="s">
        <v>108</v>
      </c>
      <c r="C31" s="271"/>
      <c r="D31" s="272"/>
      <c r="E31" s="273" t="s">
        <v>107</v>
      </c>
      <c r="F31" s="275"/>
      <c r="G31" s="273" t="s">
        <v>72</v>
      </c>
      <c r="H31" s="274"/>
      <c r="I31" s="275"/>
    </row>
    <row r="32" spans="2:9" ht="25.5" customHeight="1"/>
    <row r="33" ht="22.5"/>
  </sheetData>
  <mergeCells count="52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8:I8"/>
    <mergeCell ref="C10:F10"/>
    <mergeCell ref="C11:F11"/>
    <mergeCell ref="B1:D2"/>
    <mergeCell ref="B14:D14"/>
    <mergeCell ref="E14:F14"/>
    <mergeCell ref="B6:I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2" t="s">
        <v>0</v>
      </c>
      <c r="C1" s="282"/>
      <c r="D1" s="5"/>
      <c r="E1" s="5"/>
      <c r="F1" s="5"/>
    </row>
    <row r="2" spans="1:6" ht="27.95" customHeight="1">
      <c r="A2" s="4"/>
      <c r="B2" s="283" t="s">
        <v>291</v>
      </c>
      <c r="C2" s="283"/>
      <c r="D2" s="283"/>
      <c r="E2" s="283"/>
      <c r="F2" s="283"/>
    </row>
    <row r="3" spans="1:6" ht="42.75" customHeight="1">
      <c r="B3" s="246" t="s">
        <v>46</v>
      </c>
      <c r="C3" s="247"/>
      <c r="D3" s="247"/>
      <c r="E3" s="247"/>
      <c r="F3" s="24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2" t="s">
        <v>76</v>
      </c>
      <c r="C11" s="103" t="s">
        <v>51</v>
      </c>
      <c r="D11" s="104" t="s">
        <v>81</v>
      </c>
      <c r="E11" s="108">
        <v>951110</v>
      </c>
      <c r="F11" s="16" t="s">
        <v>54</v>
      </c>
    </row>
    <row r="12" spans="1:6" ht="20.100000000000001" customHeight="1">
      <c r="B12" s="102" t="s">
        <v>77</v>
      </c>
      <c r="C12" s="103" t="s">
        <v>56</v>
      </c>
      <c r="D12" s="104" t="s">
        <v>117</v>
      </c>
      <c r="E12" s="108">
        <v>511000</v>
      </c>
      <c r="F12" s="114"/>
    </row>
    <row r="13" spans="1:6" ht="20.100000000000001" customHeight="1">
      <c r="B13" s="102" t="s">
        <v>76</v>
      </c>
      <c r="C13" s="103" t="s">
        <v>56</v>
      </c>
      <c r="D13" s="104" t="s">
        <v>79</v>
      </c>
      <c r="E13" s="105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130</v>
      </c>
      <c r="C16" s="17" t="s">
        <v>51</v>
      </c>
      <c r="D16" s="15" t="s">
        <v>132</v>
      </c>
      <c r="E16" s="14" t="s">
        <v>54</v>
      </c>
      <c r="F16" s="16" t="s">
        <v>54</v>
      </c>
    </row>
    <row r="17" spans="2:6" ht="20.100000000000001" customHeight="1">
      <c r="B17" s="11" t="s">
        <v>131</v>
      </c>
      <c r="C17" s="17" t="s">
        <v>56</v>
      </c>
      <c r="D17" s="15" t="s">
        <v>133</v>
      </c>
      <c r="E17" s="14" t="s">
        <v>54</v>
      </c>
      <c r="F17" s="16" t="s">
        <v>54</v>
      </c>
    </row>
    <row r="18" spans="2:6" ht="20.100000000000001" customHeight="1">
      <c r="B18" s="11" t="s">
        <v>130</v>
      </c>
      <c r="C18" s="17" t="s">
        <v>56</v>
      </c>
      <c r="D18" s="15" t="s">
        <v>134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2026-06-11T10:31:50Z</cp:lastPrinted>
  <dcterms:created xsi:type="dcterms:W3CDTF">2024-09-12T06:50:39Z</dcterms:created>
  <dcterms:modified xsi:type="dcterms:W3CDTF">2026-06-11T10:40:34Z</dcterms:modified>
</cp:coreProperties>
</file>